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lilleskolerne-my.sharepoint.com/personal/ls_lilleskolerne_dk/Documents/Delt med alle/LS 2020/4. VÆRKTØJER TIL SKOLER/4.03 Løn og løntabeller/Undervisningstillæg/"/>
    </mc:Choice>
  </mc:AlternateContent>
  <xr:revisionPtr revIDLastSave="371" documentId="8_{1A32C96F-4F0D-40B1-8C9B-E24578A3BF81}" xr6:coauthVersionLast="47" xr6:coauthVersionMax="47" xr10:uidLastSave="{D9EAD2DA-C1F1-42A6-A733-F124C95936E0}"/>
  <bookViews>
    <workbookView xWindow="-107" yWindow="-107" windowWidth="27725" windowHeight="15077" xr2:uid="{C4B36835-4CD8-43C6-9EFE-68F5B26E9A87}"/>
  </bookViews>
  <sheets>
    <sheet name="Lærere - UV tillæg" sheetId="1" r:id="rId1"/>
    <sheet name="BhKl - UV-tillæ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1" i="4" l="1"/>
  <c r="D13" i="4" s="1"/>
  <c r="D32" i="4"/>
  <c r="D36" i="4" s="1"/>
  <c r="D33" i="4"/>
  <c r="D34" i="4"/>
  <c r="D35" i="4"/>
  <c r="D7" i="4"/>
  <c r="D8" i="4"/>
  <c r="D9" i="4"/>
  <c r="D10" i="4"/>
  <c r="D19" i="1"/>
  <c r="D20" i="1"/>
  <c r="D21" i="1"/>
  <c r="D18" i="1"/>
  <c r="D46" i="1"/>
  <c r="D47" i="1"/>
  <c r="D48" i="1"/>
  <c r="D45" i="1"/>
  <c r="D46" i="4"/>
  <c r="D47" i="4"/>
  <c r="D48" i="4"/>
  <c r="D45" i="4"/>
  <c r="D19" i="4"/>
  <c r="D20" i="4"/>
  <c r="D21" i="4"/>
  <c r="D18" i="4"/>
  <c r="B7" i="4"/>
  <c r="AB7" i="1"/>
  <c r="C33" i="1"/>
  <c r="E23" i="4"/>
  <c r="E24" i="4"/>
  <c r="A32" i="4"/>
  <c r="C35" i="4"/>
  <c r="B35" i="4"/>
  <c r="A35" i="4"/>
  <c r="C34" i="4"/>
  <c r="B34" i="4"/>
  <c r="A34" i="4"/>
  <c r="B33" i="4"/>
  <c r="A33" i="4"/>
  <c r="B26" i="4"/>
  <c r="A29" i="4" s="1"/>
  <c r="I18" i="4"/>
  <c r="H18" i="4"/>
  <c r="I17" i="4"/>
  <c r="H17" i="4"/>
  <c r="A15" i="4"/>
  <c r="C10" i="4"/>
  <c r="A10" i="4"/>
  <c r="C9" i="4"/>
  <c r="A9" i="4"/>
  <c r="A8" i="4"/>
  <c r="A7" i="4"/>
  <c r="A4" i="4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33" i="1"/>
  <c r="A32" i="1"/>
  <c r="B26" i="1"/>
  <c r="A42" i="1" s="1"/>
  <c r="N10" i="1"/>
  <c r="C34" i="1"/>
  <c r="I17" i="1"/>
  <c r="H17" i="1"/>
  <c r="I16" i="1"/>
  <c r="H16" i="1"/>
  <c r="A15" i="1"/>
  <c r="Z10" i="1"/>
  <c r="U10" i="1"/>
  <c r="L10" i="1"/>
  <c r="J10" i="1"/>
  <c r="I10" i="1"/>
  <c r="H10" i="1"/>
  <c r="F10" i="1"/>
  <c r="D10" i="1"/>
  <c r="B10" i="1"/>
  <c r="A10" i="1"/>
  <c r="J9" i="1"/>
  <c r="I9" i="1"/>
  <c r="H9" i="1"/>
  <c r="D9" i="1"/>
  <c r="A9" i="1"/>
  <c r="J8" i="1"/>
  <c r="I8" i="1"/>
  <c r="A8" i="1"/>
  <c r="A7" i="1"/>
  <c r="A4" i="1"/>
  <c r="D38" i="4" l="1"/>
  <c r="D23" i="4"/>
  <c r="D24" i="4"/>
  <c r="T8" i="1"/>
  <c r="AA9" i="1"/>
  <c r="AB8" i="1"/>
  <c r="C9" i="1"/>
  <c r="M9" i="1"/>
  <c r="X9" i="1"/>
  <c r="W10" i="1"/>
  <c r="O8" i="1"/>
  <c r="P9" i="1"/>
  <c r="Y9" i="1"/>
  <c r="X10" i="1"/>
  <c r="H8" i="1"/>
  <c r="K9" i="1"/>
  <c r="L9" i="1"/>
  <c r="W9" i="1"/>
  <c r="V10" i="1"/>
  <c r="R8" i="1"/>
  <c r="E9" i="1"/>
  <c r="Q9" i="1"/>
  <c r="Z9" i="1"/>
  <c r="Y10" i="1"/>
  <c r="B34" i="1"/>
  <c r="AA10" i="1"/>
  <c r="AA11" i="1" s="1"/>
  <c r="S9" i="1"/>
  <c r="F8" i="1"/>
  <c r="Z8" i="1"/>
  <c r="T9" i="1"/>
  <c r="AB9" i="1"/>
  <c r="AB11" i="1" s="1"/>
  <c r="G8" i="1"/>
  <c r="AA8" i="1"/>
  <c r="U9" i="1"/>
  <c r="T10" i="1"/>
  <c r="AB10" i="1"/>
  <c r="B35" i="1"/>
  <c r="V9" i="1"/>
  <c r="C8" i="4"/>
  <c r="B9" i="4"/>
  <c r="B10" i="4"/>
  <c r="C7" i="1"/>
  <c r="D7" i="1"/>
  <c r="D11" i="1" s="1"/>
  <c r="G7" i="1"/>
  <c r="W7" i="1"/>
  <c r="AA7" i="1"/>
  <c r="E7" i="1"/>
  <c r="U8" i="1"/>
  <c r="B8" i="1"/>
  <c r="V8" i="1"/>
  <c r="C8" i="1"/>
  <c r="D8" i="1"/>
  <c r="K8" i="1"/>
  <c r="W8" i="1"/>
  <c r="B33" i="1"/>
  <c r="L8" i="1"/>
  <c r="X8" i="1"/>
  <c r="E8" i="1"/>
  <c r="M8" i="1"/>
  <c r="Y8" i="1"/>
  <c r="L7" i="1"/>
  <c r="M7" i="1"/>
  <c r="O7" i="1"/>
  <c r="Q7" i="1"/>
  <c r="R7" i="1"/>
  <c r="AA32" i="1"/>
  <c r="AA36" i="1" s="1"/>
  <c r="AA38" i="1" s="1"/>
  <c r="Z7" i="1"/>
  <c r="Z11" i="1" s="1"/>
  <c r="N8" i="1"/>
  <c r="P8" i="1"/>
  <c r="Q8" i="1"/>
  <c r="S8" i="1"/>
  <c r="P32" i="1"/>
  <c r="I7" i="1"/>
  <c r="I11" i="1" s="1"/>
  <c r="S7" i="1"/>
  <c r="J7" i="1"/>
  <c r="J11" i="1" s="1"/>
  <c r="T7" i="1"/>
  <c r="K7" i="1"/>
  <c r="U7" i="1"/>
  <c r="F7" i="1"/>
  <c r="N7" i="1"/>
  <c r="V7" i="1"/>
  <c r="X32" i="1"/>
  <c r="X36" i="1" s="1"/>
  <c r="X38" i="1" s="1"/>
  <c r="Q10" i="1"/>
  <c r="H7" i="1"/>
  <c r="P7" i="1"/>
  <c r="X7" i="1"/>
  <c r="R10" i="1"/>
  <c r="Y7" i="1"/>
  <c r="Y11" i="1" s="1"/>
  <c r="G10" i="1"/>
  <c r="O10" i="1"/>
  <c r="I32" i="1"/>
  <c r="I36" i="1" s="1"/>
  <c r="I38" i="1" s="1"/>
  <c r="P10" i="1"/>
  <c r="M32" i="1"/>
  <c r="M36" i="1" s="1"/>
  <c r="M38" i="1" s="1"/>
  <c r="Q32" i="1"/>
  <c r="Q36" i="1" s="1"/>
  <c r="Q38" i="1" s="1"/>
  <c r="C10" i="1"/>
  <c r="K10" i="1"/>
  <c r="S10" i="1"/>
  <c r="A29" i="1"/>
  <c r="U32" i="1"/>
  <c r="U36" i="1" s="1"/>
  <c r="U38" i="1" s="1"/>
  <c r="B7" i="1"/>
  <c r="E10" i="1"/>
  <c r="M10" i="1"/>
  <c r="E32" i="1"/>
  <c r="E36" i="1" s="1"/>
  <c r="Y32" i="1"/>
  <c r="Y36" i="1" s="1"/>
  <c r="Y38" i="1" s="1"/>
  <c r="B32" i="1"/>
  <c r="H32" i="1"/>
  <c r="H36" i="1" s="1"/>
  <c r="H38" i="1" s="1"/>
  <c r="C7" i="4"/>
  <c r="C32" i="4"/>
  <c r="P36" i="1"/>
  <c r="P38" i="1" s="1"/>
  <c r="C33" i="4"/>
  <c r="A42" i="4"/>
  <c r="B8" i="4"/>
  <c r="B32" i="4"/>
  <c r="B36" i="4" s="1"/>
  <c r="D32" i="1"/>
  <c r="D36" i="1" s="1"/>
  <c r="D38" i="1" s="1"/>
  <c r="L32" i="1"/>
  <c r="L36" i="1" s="1"/>
  <c r="L38" i="1" s="1"/>
  <c r="T32" i="1"/>
  <c r="T36" i="1" s="1"/>
  <c r="T38" i="1" s="1"/>
  <c r="AB32" i="1"/>
  <c r="AB36" i="1" s="1"/>
  <c r="AB38" i="1" s="1"/>
  <c r="B9" i="1"/>
  <c r="R9" i="1"/>
  <c r="F32" i="1"/>
  <c r="F36" i="1" s="1"/>
  <c r="F38" i="1" s="1"/>
  <c r="N32" i="1"/>
  <c r="N36" i="1" s="1"/>
  <c r="N38" i="1" s="1"/>
  <c r="V32" i="1"/>
  <c r="V36" i="1" s="1"/>
  <c r="V38" i="1" s="1"/>
  <c r="G32" i="1"/>
  <c r="G36" i="1" s="1"/>
  <c r="G38" i="1" s="1"/>
  <c r="O32" i="1"/>
  <c r="O36" i="1" s="1"/>
  <c r="O38" i="1" s="1"/>
  <c r="W32" i="1"/>
  <c r="W36" i="1" s="1"/>
  <c r="W38" i="1" s="1"/>
  <c r="F9" i="1"/>
  <c r="N9" i="1"/>
  <c r="J32" i="1"/>
  <c r="J36" i="1" s="1"/>
  <c r="J38" i="1" s="1"/>
  <c r="R32" i="1"/>
  <c r="R36" i="1" s="1"/>
  <c r="R38" i="1" s="1"/>
  <c r="Z32" i="1"/>
  <c r="Z36" i="1" s="1"/>
  <c r="Z38" i="1" s="1"/>
  <c r="G9" i="1"/>
  <c r="O9" i="1"/>
  <c r="C32" i="1"/>
  <c r="C36" i="1" s="1"/>
  <c r="C38" i="1" s="1"/>
  <c r="K32" i="1"/>
  <c r="K36" i="1" s="1"/>
  <c r="K38" i="1" s="1"/>
  <c r="S32" i="1"/>
  <c r="S36" i="1" s="1"/>
  <c r="S38" i="1" s="1"/>
  <c r="C11" i="4" l="1"/>
  <c r="S11" i="1"/>
  <c r="X11" i="1"/>
  <c r="H11" i="1"/>
  <c r="W11" i="1"/>
  <c r="W13" i="1" s="1"/>
  <c r="W24" i="1" s="1"/>
  <c r="V11" i="1"/>
  <c r="T11" i="1"/>
  <c r="T23" i="1" s="1"/>
  <c r="M11" i="1"/>
  <c r="M13" i="1" s="1"/>
  <c r="M24" i="1" s="1"/>
  <c r="B11" i="4"/>
  <c r="B13" i="4" s="1"/>
  <c r="C13" i="4"/>
  <c r="C36" i="4"/>
  <c r="C38" i="4" s="1"/>
  <c r="L11" i="1"/>
  <c r="L23" i="1" s="1"/>
  <c r="E11" i="1"/>
  <c r="E13" i="1" s="1"/>
  <c r="B36" i="1"/>
  <c r="J17" i="1" s="1"/>
  <c r="C11" i="1"/>
  <c r="C13" i="1" s="1"/>
  <c r="C24" i="1" s="1"/>
  <c r="U11" i="1"/>
  <c r="U13" i="1" s="1"/>
  <c r="U24" i="1" s="1"/>
  <c r="F11" i="1"/>
  <c r="F23" i="1" s="1"/>
  <c r="Q11" i="1"/>
  <c r="Q13" i="1" s="1"/>
  <c r="Q24" i="1" s="1"/>
  <c r="E38" i="1"/>
  <c r="O11" i="1"/>
  <c r="O13" i="1" s="1"/>
  <c r="O24" i="1" s="1"/>
  <c r="Z13" i="1"/>
  <c r="Z24" i="1" s="1"/>
  <c r="Z23" i="1"/>
  <c r="V13" i="1"/>
  <c r="V24" i="1" s="1"/>
  <c r="V23" i="1"/>
  <c r="X13" i="1"/>
  <c r="X24" i="1" s="1"/>
  <c r="X23" i="1"/>
  <c r="Y13" i="1"/>
  <c r="Y24" i="1" s="1"/>
  <c r="Y23" i="1"/>
  <c r="AB13" i="1"/>
  <c r="AB24" i="1" s="1"/>
  <c r="AB23" i="1"/>
  <c r="R11" i="1"/>
  <c r="S13" i="1"/>
  <c r="S24" i="1" s="1"/>
  <c r="S23" i="1"/>
  <c r="AA13" i="1"/>
  <c r="AA24" i="1" s="1"/>
  <c r="AA23" i="1"/>
  <c r="M23" i="1"/>
  <c r="J13" i="1"/>
  <c r="J24" i="1" s="1"/>
  <c r="J23" i="1"/>
  <c r="I13" i="1"/>
  <c r="I24" i="1" s="1"/>
  <c r="I23" i="1"/>
  <c r="H13" i="1"/>
  <c r="H24" i="1" s="1"/>
  <c r="H23" i="1"/>
  <c r="D13" i="1"/>
  <c r="D24" i="1" s="1"/>
  <c r="D23" i="1"/>
  <c r="P11" i="1"/>
  <c r="K11" i="1"/>
  <c r="N11" i="1"/>
  <c r="G11" i="1"/>
  <c r="B11" i="1"/>
  <c r="B38" i="4"/>
  <c r="T13" i="1" l="1"/>
  <c r="T24" i="1" s="1"/>
  <c r="W23" i="1"/>
  <c r="L13" i="1"/>
  <c r="L24" i="1" s="1"/>
  <c r="B23" i="4"/>
  <c r="J17" i="4"/>
  <c r="B24" i="4"/>
  <c r="J18" i="4"/>
  <c r="C23" i="4"/>
  <c r="C24" i="4"/>
  <c r="Q23" i="1"/>
  <c r="U23" i="1"/>
  <c r="E24" i="1"/>
  <c r="B38" i="1"/>
  <c r="E23" i="1"/>
  <c r="C23" i="1"/>
  <c r="F13" i="1"/>
  <c r="F24" i="1" s="1"/>
  <c r="O23" i="1"/>
  <c r="R13" i="1"/>
  <c r="R24" i="1" s="1"/>
  <c r="R23" i="1"/>
  <c r="N13" i="1"/>
  <c r="N24" i="1" s="1"/>
  <c r="N23" i="1"/>
  <c r="P13" i="1"/>
  <c r="P24" i="1" s="1"/>
  <c r="P23" i="1"/>
  <c r="K13" i="1"/>
  <c r="K24" i="1" s="1"/>
  <c r="K23" i="1"/>
  <c r="G13" i="1"/>
  <c r="G24" i="1" s="1"/>
  <c r="G23" i="1"/>
  <c r="B13" i="1"/>
  <c r="B23" i="1"/>
  <c r="J16" i="1"/>
  <c r="J19" i="4" l="1"/>
  <c r="J21" i="4"/>
  <c r="B24" i="1"/>
  <c r="J18" i="1"/>
  <c r="J20" i="1"/>
</calcChain>
</file>

<file path=xl/sharedStrings.xml><?xml version="1.0" encoding="utf-8"?>
<sst xmlns="http://schemas.openxmlformats.org/spreadsheetml/2006/main" count="122" uniqueCount="46">
  <si>
    <t>Beregning af U-timetillæg</t>
  </si>
  <si>
    <t>01.08.26</t>
  </si>
  <si>
    <t>lærere</t>
  </si>
  <si>
    <t>Initialer</t>
  </si>
  <si>
    <t>A</t>
  </si>
  <si>
    <t>B</t>
  </si>
  <si>
    <t>C</t>
  </si>
  <si>
    <t>D</t>
  </si>
  <si>
    <t>Beskæftigelsesgrad</t>
  </si>
  <si>
    <t>U timetillæg på årsbasis</t>
  </si>
  <si>
    <t>U-timetillæg på månedsbasis</t>
  </si>
  <si>
    <t>Antal ansatte</t>
  </si>
  <si>
    <t>samlet antal U-timer</t>
  </si>
  <si>
    <t>årlig udgift</t>
  </si>
  <si>
    <t>31/3 2012 sats</t>
  </si>
  <si>
    <t>Reguleringsfaktor</t>
  </si>
  <si>
    <t>01.04.26</t>
  </si>
  <si>
    <t>U-tillæg basis lærere</t>
  </si>
  <si>
    <t>Årlig merudgift</t>
  </si>
  <si>
    <t>ved 100%</t>
  </si>
  <si>
    <t>E</t>
  </si>
  <si>
    <t>F</t>
  </si>
  <si>
    <t>G</t>
  </si>
  <si>
    <t>H</t>
  </si>
  <si>
    <t>I</t>
  </si>
  <si>
    <t>J</t>
  </si>
  <si>
    <t>K</t>
  </si>
  <si>
    <t>Diff. Årligt pr medarbejder</t>
  </si>
  <si>
    <t xml:space="preserve">Diff. Månedligt pr medarbejder </t>
  </si>
  <si>
    <t>Årlig merudg. %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</si>
  <si>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</si>
  <si>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</si>
  <si>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</si>
  <si>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</si>
  <si>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</si>
  <si>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</si>
  <si>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</si>
  <si>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</si>
  <si>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</si>
  <si>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</si>
  <si>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</si>
  <si>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</si>
  <si>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</si>
  <si>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Ø</t>
  </si>
  <si>
    <t>Å</t>
  </si>
  <si>
    <t>Bh-kls-leder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</si>
</sst>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9" formatCode="_ * #,##0.000000_ ;_ * \-#,##0.000000_ ;_ * &quot;-&quot;??_ ;_ @_ 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2" fontId="2" fillId="0" borderId="0" xfId="0" applyNumberFormat="1" applyFont="1"/>
    <xf numFmtId="2" fontId="2" fillId="2" borderId="0" xfId="0" applyNumberFormat="1" applyFont="1" applyFill="1" applyAlignment="1" applyProtection="1">
      <alignment horizontal="right"/>
      <protection locked="0"/>
    </xf>
    <xf numFmtId="2" fontId="2" fillId="0" borderId="0" xfId="0" applyNumberFormat="1" applyFont="1" applyAlignment="1">
      <alignment horizontal="left"/>
    </xf>
    <xf numFmtId="2" fontId="3" fillId="0" borderId="0" xfId="0" applyNumberFormat="1" applyFont="1"/>
    <xf numFmtId="2" fontId="4" fillId="0" borderId="0" xfId="0" applyNumberFormat="1" applyFont="1"/>
    <xf numFmtId="2" fontId="3" fillId="0" borderId="0" xfId="0" applyNumberFormat="1" applyFont="1" applyAlignment="1">
      <alignment horizontal="right"/>
    </xf>
    <xf numFmtId="2" fontId="3" fillId="0" borderId="0" xfId="1" applyNumberFormat="1" applyFont="1" applyFill="1" applyBorder="1" applyProtection="1"/>
    <xf numFmtId="2" fontId="2" fillId="0" borderId="0" xfId="0" applyNumberFormat="1" applyFont="1" applyAlignment="1">
      <alignment horizontal="right"/>
    </xf>
    <xf numFmtId="4" fontId="3" fillId="0" borderId="0" xfId="1" applyNumberFormat="1" applyFont="1" applyFill="1" applyBorder="1" applyProtection="1"/>
    <xf numFmtId="4" fontId="3" fillId="0" borderId="1" xfId="1" applyNumberFormat="1" applyFont="1" applyFill="1" applyBorder="1" applyProtection="1"/>
    <xf numFmtId="2" fontId="5" fillId="5" borderId="0" xfId="0" applyNumberFormat="1" applyFont="1" applyFill="1"/>
    <xf numFmtId="2" fontId="5" fillId="5" borderId="0" xfId="0" applyNumberFormat="1" applyFont="1" applyFill="1" applyAlignment="1">
      <alignment horizontal="right" wrapText="1"/>
    </xf>
    <xf numFmtId="1" fontId="5" fillId="5" borderId="0" xfId="0" applyNumberFormat="1" applyFont="1" applyFill="1"/>
    <xf numFmtId="4" fontId="5" fillId="5" borderId="0" xfId="0" applyNumberFormat="1" applyFont="1" applyFill="1"/>
    <xf numFmtId="2" fontId="2" fillId="0" borderId="0" xfId="1" applyNumberFormat="1" applyFont="1" applyFill="1"/>
    <xf numFmtId="2" fontId="4" fillId="0" borderId="0" xfId="1" applyNumberFormat="1" applyFont="1" applyFill="1"/>
    <xf numFmtId="4" fontId="5" fillId="5" borderId="1" xfId="0" applyNumberFormat="1" applyFont="1" applyFill="1" applyBorder="1"/>
    <xf numFmtId="2" fontId="3" fillId="2" borderId="0" xfId="0" applyNumberFormat="1" applyFont="1" applyFill="1"/>
    <xf numFmtId="2" fontId="3" fillId="6" borderId="0" xfId="0" applyNumberFormat="1" applyFont="1" applyFill="1"/>
    <xf numFmtId="2" fontId="2" fillId="3" borderId="0" xfId="1" applyNumberFormat="1" applyFont="1" applyFill="1" applyBorder="1" applyAlignment="1" applyProtection="1">
      <alignment horizontal="center"/>
      <protection locked="0"/>
    </xf>
    <xf numFmtId="3" fontId="3" fillId="0" borderId="0" xfId="1" applyNumberFormat="1" applyFont="1" applyFill="1" applyBorder="1" applyProtection="1"/>
    <xf numFmtId="3" fontId="3" fillId="0" borderId="1" xfId="1" applyNumberFormat="1" applyFont="1" applyFill="1" applyBorder="1" applyProtection="1"/>
    <xf numFmtId="3" fontId="5" fillId="5" borderId="0" xfId="0" applyNumberFormat="1" applyFont="1" applyFill="1"/>
    <xf numFmtId="3" fontId="5" fillId="5" borderId="1" xfId="0" applyNumberFormat="1" applyFont="1" applyFill="1" applyBorder="1"/>
    <xf numFmtId="2" fontId="3" fillId="0" borderId="0" xfId="1" applyNumberFormat="1" applyFont="1" applyFill="1" applyBorder="1" applyProtection="1">
      <protection locked="0"/>
    </xf>
    <xf numFmtId="2" fontId="3" fillId="0" borderId="0" xfId="1" applyNumberFormat="1" applyFont="1" applyFill="1" applyBorder="1" applyAlignment="1" applyProtection="1">
      <alignment horizontal="right"/>
      <protection locked="0"/>
    </xf>
    <xf numFmtId="10" fontId="3" fillId="0" borderId="0" xfId="2" applyNumberFormat="1" applyFont="1" applyFill="1" applyBorder="1" applyProtection="1"/>
    <xf numFmtId="9" fontId="5" fillId="5" borderId="1" xfId="2" applyFont="1" applyFill="1" applyBorder="1"/>
    <xf numFmtId="2" fontId="2" fillId="0" borderId="3" xfId="0" applyNumberFormat="1" applyFont="1" applyBorder="1" applyAlignment="1">
      <alignment horizontal="left"/>
    </xf>
    <xf numFmtId="2" fontId="3" fillId="0" borderId="4" xfId="0" applyNumberFormat="1" applyFont="1" applyBorder="1"/>
    <xf numFmtId="2" fontId="2" fillId="0" borderId="4" xfId="0" applyNumberFormat="1" applyFont="1" applyBorder="1" applyAlignment="1">
      <alignment horizontal="right"/>
    </xf>
    <xf numFmtId="2" fontId="4" fillId="0" borderId="5" xfId="0" applyNumberFormat="1" applyFont="1" applyBorder="1"/>
    <xf numFmtId="2" fontId="2" fillId="0" borderId="6" xfId="0" quotePrefix="1" applyNumberFormat="1" applyFont="1" applyBorder="1" applyAlignment="1">
      <alignment horizontal="left"/>
    </xf>
    <xf numFmtId="2" fontId="2" fillId="0" borderId="0" xfId="0" quotePrefix="1" applyNumberFormat="1" applyFont="1" applyAlignment="1">
      <alignment horizontal="right"/>
    </xf>
    <xf numFmtId="2" fontId="6" fillId="0" borderId="7" xfId="0" applyNumberFormat="1" applyFont="1" applyBorder="1"/>
    <xf numFmtId="2" fontId="2" fillId="0" borderId="6" xfId="0" applyNumberFormat="1" applyFont="1" applyBorder="1" applyAlignment="1">
      <alignment horizontal="left"/>
    </xf>
    <xf numFmtId="2" fontId="2" fillId="0" borderId="0" xfId="0" quotePrefix="1" applyNumberFormat="1" applyFont="1" applyAlignment="1">
      <alignment horizontal="left"/>
    </xf>
    <xf numFmtId="10" fontId="2" fillId="0" borderId="7" xfId="2" applyNumberFormat="1" applyFont="1" applyFill="1" applyBorder="1"/>
    <xf numFmtId="2" fontId="2" fillId="0" borderId="6" xfId="0" applyNumberFormat="1" applyFont="1" applyBorder="1"/>
    <xf numFmtId="2" fontId="4" fillId="0" borderId="7" xfId="1" applyNumberFormat="1" applyFont="1" applyFill="1" applyBorder="1"/>
    <xf numFmtId="2" fontId="2" fillId="0" borderId="8" xfId="0" applyNumberFormat="1" applyFont="1" applyBorder="1"/>
    <xf numFmtId="2" fontId="3" fillId="0" borderId="9" xfId="0" applyNumberFormat="1" applyFont="1" applyBorder="1"/>
    <xf numFmtId="2" fontId="4" fillId="0" borderId="10" xfId="1" applyNumberFormat="1" applyFont="1" applyFill="1" applyBorder="1"/>
    <xf numFmtId="2" fontId="2" fillId="7" borderId="2" xfId="0" applyNumberFormat="1" applyFont="1" applyFill="1" applyBorder="1"/>
    <xf numFmtId="3" fontId="3" fillId="7" borderId="2" xfId="1" applyNumberFormat="1" applyFont="1" applyFill="1" applyBorder="1" applyProtection="1"/>
    <xf numFmtId="2" fontId="2" fillId="7" borderId="11" xfId="0" applyNumberFormat="1" applyFont="1" applyFill="1" applyBorder="1"/>
    <xf numFmtId="3" fontId="3" fillId="7" borderId="11" xfId="1" applyNumberFormat="1" applyFont="1" applyFill="1" applyBorder="1" applyProtection="1"/>
    <xf numFmtId="1" fontId="3" fillId="0" borderId="0" xfId="1" applyNumberFormat="1" applyFont="1" applyFill="1" applyBorder="1" applyProtection="1"/>
    <xf numFmtId="2" fontId="2" fillId="3" borderId="0" xfId="1" applyNumberFormat="1" applyFont="1" applyFill="1" applyBorder="1" applyAlignment="1" applyProtection="1">
      <alignment horizontal="right"/>
      <protection locked="0"/>
    </xf>
    <xf numFmtId="1" fontId="2" fillId="3" borderId="0" xfId="1" applyNumberFormat="1" applyFont="1" applyFill="1" applyBorder="1" applyProtection="1">
      <protection locked="0"/>
    </xf>
    <xf numFmtId="10" fontId="2" fillId="4" borderId="0" xfId="2" applyNumberFormat="1" applyFont="1" applyFill="1" applyBorder="1" applyProtection="1"/>
    <xf numFmtId="2" fontId="2" fillId="8" borderId="0" xfId="0" applyNumberFormat="1" applyFont="1" applyFill="1"/>
    <xf numFmtId="3" fontId="3" fillId="8" borderId="0" xfId="1" applyNumberFormat="1" applyFont="1" applyFill="1" applyBorder="1" applyProtection="1"/>
    <xf numFmtId="1" fontId="3" fillId="9" borderId="0" xfId="0" applyNumberFormat="1" applyFont="1" applyFill="1" applyAlignment="1">
      <alignment horizontal="right"/>
    </xf>
    <xf numFmtId="1" fontId="2" fillId="9" borderId="0" xfId="0" applyNumberFormat="1" applyFont="1" applyFill="1" applyAlignment="1">
      <alignment horizontal="right"/>
    </xf>
    <xf numFmtId="1" fontId="3" fillId="9" borderId="9" xfId="0" applyNumberFormat="1" applyFont="1" applyFill="1" applyBorder="1" applyAlignment="1">
      <alignment horizontal="right"/>
    </xf>
    <xf numFmtId="1" fontId="2" fillId="9" borderId="9" xfId="0" applyNumberFormat="1" applyFont="1" applyFill="1" applyBorder="1" applyAlignment="1">
      <alignment horizontal="right"/>
    </xf>
    <xf numFmtId="2" fontId="2" fillId="3" borderId="0" xfId="1" applyNumberFormat="1" applyFont="1" applyFill="1" applyBorder="1" applyProtection="1">
      <protection locked="0"/>
    </xf>
    <xf numFmtId="9" fontId="2" fillId="4" borderId="0" xfId="2" applyFont="1" applyFill="1" applyBorder="1" applyProtection="1"/>
    <xf numFmtId="2" fontId="2" fillId="3" borderId="0" xfId="0" applyNumberFormat="1" applyFont="1" applyFill="1"/>
    <xf numFmtId="2" fontId="2" fillId="4" borderId="0" xfId="0" applyNumberFormat="1" applyFont="1" applyFill="1"/>
    <xf numFmtId="169" fontId="2" fillId="2" borderId="0" xfId="1" applyNumberFormat="1" applyFont="1" applyFill="1" applyBorder="1" applyAlignment="1" applyProtection="1">
      <alignment horizontal="right"/>
      <protection locked="0"/>
    </xf>
    <xf numFmtId="2" fontId="2" fillId="0" borderId="0" xfId="0" quotePrefix="1" applyNumberFormat="1" applyFont="1" applyBorder="1" applyAlignment="1">
      <alignment horizontal="right"/>
    </xf>
    <xf numFmtId="2" fontId="2" fillId="2" borderId="0" xfId="0" applyNumberFormat="1" applyFont="1" applyFill="1" applyBorder="1" applyAlignment="1" applyProtection="1">
      <alignment horizontal="right"/>
      <protection locked="0"/>
    </xf>
    <xf numFmtId="2" fontId="2" fillId="0" borderId="0" xfId="0" quotePrefix="1" applyNumberFormat="1" applyFont="1" applyBorder="1" applyAlignment="1">
      <alignment horizontal="left"/>
    </xf>
    <xf numFmtId="1" fontId="3" fillId="9" borderId="0" xfId="0" applyNumberFormat="1" applyFont="1" applyFill="1" applyBorder="1" applyAlignment="1">
      <alignment horizontal="right"/>
    </xf>
    <xf numFmtId="1" fontId="2" fillId="9" borderId="0" xfId="0" applyNumberFormat="1" applyFont="1" applyFill="1" applyBorder="1" applyAlignment="1">
      <alignment horizontal="right"/>
    </xf>
    <xf numFmtId="2" fontId="3" fillId="0" borderId="0" xfId="0" applyNumberFormat="1" applyFont="1" applyBorder="1"/>
    <xf numFmtId="2" fontId="2" fillId="0" borderId="3" xfId="0" quotePrefix="1" applyNumberFormat="1" applyFont="1" applyBorder="1" applyAlignment="1">
      <alignment horizontal="left"/>
    </xf>
    <xf numFmtId="2" fontId="2" fillId="0" borderId="4" xfId="0" quotePrefix="1" applyNumberFormat="1" applyFont="1" applyBorder="1" applyAlignment="1">
      <alignment horizontal="right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2" fontId="6" fillId="0" borderId="5" xfId="0" applyNumberFormat="1" applyFont="1" applyBorder="1"/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CABF-BC2D-47DA-B03F-AC87B8C6413D}">
  <sheetPr codeName="Ark1"/>
  <dimension ref="A1:AM98"/>
  <sheetViews>
    <sheetView tabSelected="1" topLeftCell="A15" zoomScale="106" zoomScaleNormal="106" workbookViewId="0">
      <selection activeCell="G48" sqref="G48"/>
    </sheetView>
  </sheetViews>
  <sheetFormatPr defaultColWidth="9.453125" defaultRowHeight="12.9" x14ac:dyDescent="0.25"/>
  <cols>
    <col min="1" max="1" width="27.54296875" style="1" bestFit="1" customWidth="1"/>
    <col min="2" max="2" width="12.54296875" style="4" customWidth="1"/>
    <col min="3" max="3" width="12.54296875" style="8" customWidth="1"/>
    <col min="4" max="4" width="12.54296875" style="18" customWidth="1"/>
    <col min="5" max="7" width="12.54296875" style="4" customWidth="1"/>
    <col min="8" max="8" width="12.54296875" style="19" customWidth="1"/>
    <col min="9" max="9" width="12.54296875" style="18" customWidth="1"/>
    <col min="10" max="13" width="12.54296875" style="4" customWidth="1"/>
    <col min="14" max="19" width="12.54296875" style="5" customWidth="1"/>
    <col min="20" max="28" width="12.54296875" style="4" customWidth="1"/>
    <col min="29" max="36" width="9.453125" style="4"/>
    <col min="37" max="39" width="8.453125" style="6" bestFit="1" customWidth="1"/>
    <col min="40" max="16384" width="9.453125" style="4"/>
  </cols>
  <sheetData>
    <row r="1" spans="1:39" x14ac:dyDescent="0.25">
      <c r="A1" s="1" t="s">
        <v>0</v>
      </c>
      <c r="B1" s="2" t="s">
        <v>1</v>
      </c>
      <c r="C1" s="3" t="s">
        <v>2</v>
      </c>
      <c r="D1" s="4"/>
      <c r="H1" s="4"/>
      <c r="I1" s="4"/>
    </row>
    <row r="2" spans="1:39" x14ac:dyDescent="0.25">
      <c r="B2" s="7"/>
      <c r="D2" s="4"/>
      <c r="H2" s="4"/>
      <c r="I2" s="4"/>
    </row>
    <row r="3" spans="1:39" x14ac:dyDescent="0.25">
      <c r="A3" s="1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20</v>
      </c>
      <c r="G3" s="20" t="s">
        <v>21</v>
      </c>
      <c r="H3" s="20" t="s">
        <v>22</v>
      </c>
      <c r="I3" s="20" t="s">
        <v>23</v>
      </c>
      <c r="J3" s="20" t="s">
        <v>24</v>
      </c>
      <c r="K3" s="20" t="s">
        <v>25</v>
      </c>
      <c r="L3" s="20" t="s">
        <v>26</v>
      </c>
      <c r="M3" s="49" t="s">
        <v>30</v>
      </c>
      <c r="N3" s="49" t="s">
        <v>31</v>
      </c>
      <c r="O3" s="49" t="s">
        <v>32</v>
      </c>
      <c r="P3" s="49" t="s">
        <v>33</v>
      </c>
      <c r="Q3" s="49" t="s">
        <v>34</v>
      </c>
      <c r="R3" s="49" t="s">
        <v>35</v>
      </c>
      <c r="S3" s="49" t="s">
        <v>36</v>
      </c>
      <c r="T3" s="49" t="s">
        <v>37</v>
      </c>
      <c r="U3" s="49" t="s">
        <v>38</v>
      </c>
      <c r="V3" s="49" t="s">
        <v>39</v>
      </c>
      <c r="W3" s="49" t="s">
        <v>40</v>
      </c>
      <c r="X3" s="49" t="s">
        <v>41</v>
      </c>
      <c r="Y3" s="49" t="s">
        <v>42</v>
      </c>
      <c r="Z3" s="49" t="s">
        <v>43</v>
      </c>
      <c r="AA3" s="49" t="s">
        <v>43</v>
      </c>
      <c r="AB3" s="49" t="s">
        <v>44</v>
      </c>
    </row>
    <row r="4" spans="1:39" x14ac:dyDescent="0.25">
      <c r="A4" s="60" t="str">
        <f>"U-timer for "&amp;B1</f>
        <v>U-timer for 01.08.26</v>
      </c>
      <c r="B4" s="50">
        <v>800</v>
      </c>
      <c r="C4" s="50">
        <v>725</v>
      </c>
      <c r="D4" s="50">
        <v>488</v>
      </c>
      <c r="E4" s="50">
        <v>584</v>
      </c>
      <c r="F4" s="50">
        <v>582</v>
      </c>
      <c r="G4" s="50">
        <v>500</v>
      </c>
      <c r="H4" s="50">
        <v>330</v>
      </c>
      <c r="I4" s="50">
        <v>150</v>
      </c>
      <c r="J4" s="50">
        <v>100</v>
      </c>
      <c r="K4" s="50">
        <v>200</v>
      </c>
      <c r="L4" s="50">
        <v>0</v>
      </c>
      <c r="M4" s="50">
        <v>0</v>
      </c>
      <c r="N4" s="50">
        <v>0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0</v>
      </c>
      <c r="X4" s="50">
        <v>0</v>
      </c>
      <c r="Y4" s="50">
        <v>0</v>
      </c>
      <c r="Z4" s="50">
        <v>0</v>
      </c>
      <c r="AA4" s="50">
        <v>0</v>
      </c>
      <c r="AB4" s="50">
        <v>0</v>
      </c>
    </row>
    <row r="5" spans="1:39" x14ac:dyDescent="0.25">
      <c r="A5" s="61" t="s">
        <v>8</v>
      </c>
      <c r="B5" s="51">
        <v>0.95</v>
      </c>
      <c r="C5" s="51">
        <v>0.94</v>
      </c>
      <c r="D5" s="51">
        <v>0.7</v>
      </c>
      <c r="E5" s="51">
        <v>0.76</v>
      </c>
      <c r="F5" s="51">
        <v>0.78</v>
      </c>
      <c r="G5" s="51">
        <v>0.56000000000000005</v>
      </c>
      <c r="H5" s="51">
        <v>0.48</v>
      </c>
      <c r="I5" s="51">
        <v>0.8</v>
      </c>
      <c r="J5" s="51">
        <v>0.44</v>
      </c>
      <c r="K5" s="51">
        <v>0.23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</row>
    <row r="6" spans="1:39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9" x14ac:dyDescent="0.25">
      <c r="A7" s="1" t="str">
        <f>+B18&amp;" - "&amp;C18</f>
        <v>0 - 650</v>
      </c>
      <c r="B7" s="9">
        <f t="shared" ref="B7:AB7" si="0">+IF(B4&gt;$C$18*B5,$C$18*B5*$D$18,B4*$D$18)</f>
        <v>12878.0128386</v>
      </c>
      <c r="C7" s="9">
        <f t="shared" si="0"/>
        <v>12742.45480872</v>
      </c>
      <c r="D7" s="9">
        <f t="shared" si="0"/>
        <v>9489.0620915999989</v>
      </c>
      <c r="E7" s="9">
        <f t="shared" si="0"/>
        <v>10302.41027088</v>
      </c>
      <c r="F7" s="9">
        <f t="shared" si="0"/>
        <v>10573.526330639999</v>
      </c>
      <c r="G7" s="9">
        <f t="shared" si="0"/>
        <v>7591.2496732800009</v>
      </c>
      <c r="H7" s="9">
        <f t="shared" si="0"/>
        <v>6506.7854342399996</v>
      </c>
      <c r="I7" s="9">
        <f t="shared" si="0"/>
        <v>3128.2622279999996</v>
      </c>
      <c r="J7" s="9">
        <f t="shared" si="0"/>
        <v>2085.5081519999999</v>
      </c>
      <c r="K7" s="9">
        <f t="shared" si="0"/>
        <v>3117.8346872399998</v>
      </c>
      <c r="L7" s="9">
        <f t="shared" si="0"/>
        <v>0</v>
      </c>
      <c r="M7" s="9">
        <f t="shared" si="0"/>
        <v>0</v>
      </c>
      <c r="N7" s="9">
        <f t="shared" si="0"/>
        <v>0</v>
      </c>
      <c r="O7" s="9">
        <f t="shared" si="0"/>
        <v>0</v>
      </c>
      <c r="P7" s="9">
        <f t="shared" si="0"/>
        <v>0</v>
      </c>
      <c r="Q7" s="9">
        <f t="shared" si="0"/>
        <v>0</v>
      </c>
      <c r="R7" s="9">
        <f t="shared" si="0"/>
        <v>0</v>
      </c>
      <c r="S7" s="9">
        <f t="shared" si="0"/>
        <v>0</v>
      </c>
      <c r="T7" s="9">
        <f t="shared" si="0"/>
        <v>0</v>
      </c>
      <c r="U7" s="9">
        <f t="shared" si="0"/>
        <v>0</v>
      </c>
      <c r="V7" s="9">
        <f t="shared" si="0"/>
        <v>0</v>
      </c>
      <c r="W7" s="9">
        <f t="shared" si="0"/>
        <v>0</v>
      </c>
      <c r="X7" s="9">
        <f t="shared" si="0"/>
        <v>0</v>
      </c>
      <c r="Y7" s="9">
        <f t="shared" si="0"/>
        <v>0</v>
      </c>
      <c r="Z7" s="9">
        <f t="shared" si="0"/>
        <v>0</v>
      </c>
      <c r="AA7" s="9">
        <f t="shared" si="0"/>
        <v>0</v>
      </c>
      <c r="AB7" s="9">
        <f t="shared" si="0"/>
        <v>0</v>
      </c>
    </row>
    <row r="8" spans="1:39" x14ac:dyDescent="0.25">
      <c r="A8" s="1" t="str">
        <f t="shared" ref="A8:A10" si="1">+B19&amp;" - "&amp;C19</f>
        <v>650 - 700</v>
      </c>
      <c r="B8" s="9">
        <f t="shared" ref="B8:AB8" si="2">+IF(B4&lt;$C$18*B5,0,IF(B4&gt;$C$19*B5,($C$19-$B$19)*B5*$D$19,(B4-$B$19*B5)*$D$19))</f>
        <v>5944.9077770000004</v>
      </c>
      <c r="C8" s="9">
        <f t="shared" si="2"/>
        <v>5882.3298003999998</v>
      </c>
      <c r="D8" s="9">
        <f t="shared" si="2"/>
        <v>4130.1464556000074</v>
      </c>
      <c r="E8" s="9">
        <f t="shared" si="2"/>
        <v>4755.9262215999997</v>
      </c>
      <c r="F8" s="9">
        <f t="shared" si="2"/>
        <v>4881.0821747999998</v>
      </c>
      <c r="G8" s="9">
        <f t="shared" si="2"/>
        <v>3504.3666896000004</v>
      </c>
      <c r="H8" s="9">
        <f t="shared" si="2"/>
        <v>2252.8071576000002</v>
      </c>
      <c r="I8" s="9">
        <f t="shared" si="2"/>
        <v>0</v>
      </c>
      <c r="J8" s="9">
        <f t="shared" si="2"/>
        <v>0</v>
      </c>
      <c r="K8" s="9">
        <f t="shared" si="2"/>
        <v>1439.2934617999999</v>
      </c>
      <c r="L8" s="9">
        <f t="shared" si="2"/>
        <v>0</v>
      </c>
      <c r="M8" s="9">
        <f t="shared" si="2"/>
        <v>0</v>
      </c>
      <c r="N8" s="9">
        <f t="shared" si="2"/>
        <v>0</v>
      </c>
      <c r="O8" s="9">
        <f t="shared" si="2"/>
        <v>0</v>
      </c>
      <c r="P8" s="9">
        <f t="shared" si="2"/>
        <v>0</v>
      </c>
      <c r="Q8" s="9">
        <f t="shared" si="2"/>
        <v>0</v>
      </c>
      <c r="R8" s="9">
        <f t="shared" si="2"/>
        <v>0</v>
      </c>
      <c r="S8" s="9">
        <f t="shared" si="2"/>
        <v>0</v>
      </c>
      <c r="T8" s="9">
        <f t="shared" si="2"/>
        <v>0</v>
      </c>
      <c r="U8" s="9">
        <f t="shared" si="2"/>
        <v>0</v>
      </c>
      <c r="V8" s="9">
        <f t="shared" si="2"/>
        <v>0</v>
      </c>
      <c r="W8" s="9">
        <f t="shared" si="2"/>
        <v>0</v>
      </c>
      <c r="X8" s="9">
        <f t="shared" si="2"/>
        <v>0</v>
      </c>
      <c r="Y8" s="9">
        <f t="shared" si="2"/>
        <v>0</v>
      </c>
      <c r="Z8" s="9">
        <f t="shared" si="2"/>
        <v>0</v>
      </c>
      <c r="AA8" s="9">
        <f t="shared" si="2"/>
        <v>0</v>
      </c>
      <c r="AB8" s="9">
        <f t="shared" si="2"/>
        <v>0</v>
      </c>
    </row>
    <row r="9" spans="1:39" x14ac:dyDescent="0.25">
      <c r="A9" s="1" t="str">
        <f t="shared" si="1"/>
        <v>700 - 750</v>
      </c>
      <c r="B9" s="9">
        <f t="shared" ref="B9:AB9" si="3">+IF(B4&lt;$B$20*B5,0,IF(B4&gt;$C$20*B5,($C$20-$B$20)*B5*$D$20,(B4-$B$20*B5)*$D$20))</f>
        <v>7926.7452933000004</v>
      </c>
      <c r="C9" s="9">
        <f t="shared" si="3"/>
        <v>7843.3058691599999</v>
      </c>
      <c r="D9" s="9">
        <f t="shared" si="3"/>
        <v>0</v>
      </c>
      <c r="E9" s="9">
        <f t="shared" si="3"/>
        <v>6341.3962346400003</v>
      </c>
      <c r="F9" s="9">
        <f t="shared" si="3"/>
        <v>6007.6385380800002</v>
      </c>
      <c r="G9" s="9">
        <f t="shared" si="3"/>
        <v>4672.6077518400007</v>
      </c>
      <c r="H9" s="9">
        <f t="shared" si="3"/>
        <v>0</v>
      </c>
      <c r="I9" s="9">
        <f t="shared" si="3"/>
        <v>0</v>
      </c>
      <c r="J9" s="9">
        <f t="shared" si="3"/>
        <v>0</v>
      </c>
      <c r="K9" s="9">
        <f t="shared" si="3"/>
        <v>1919.10675522</v>
      </c>
      <c r="L9" s="9">
        <f t="shared" si="3"/>
        <v>0</v>
      </c>
      <c r="M9" s="9">
        <f t="shared" si="3"/>
        <v>0</v>
      </c>
      <c r="N9" s="9">
        <f t="shared" si="3"/>
        <v>0</v>
      </c>
      <c r="O9" s="9">
        <f t="shared" si="3"/>
        <v>0</v>
      </c>
      <c r="P9" s="9">
        <f t="shared" si="3"/>
        <v>0</v>
      </c>
      <c r="Q9" s="9">
        <f t="shared" si="3"/>
        <v>0</v>
      </c>
      <c r="R9" s="9">
        <f t="shared" si="3"/>
        <v>0</v>
      </c>
      <c r="S9" s="9">
        <f t="shared" si="3"/>
        <v>0</v>
      </c>
      <c r="T9" s="9">
        <f t="shared" si="3"/>
        <v>0</v>
      </c>
      <c r="U9" s="9">
        <f t="shared" si="3"/>
        <v>0</v>
      </c>
      <c r="V9" s="9">
        <f t="shared" si="3"/>
        <v>0</v>
      </c>
      <c r="W9" s="9">
        <f t="shared" si="3"/>
        <v>0</v>
      </c>
      <c r="X9" s="9">
        <f t="shared" si="3"/>
        <v>0</v>
      </c>
      <c r="Y9" s="9">
        <f t="shared" si="3"/>
        <v>0</v>
      </c>
      <c r="Z9" s="9">
        <f t="shared" si="3"/>
        <v>0</v>
      </c>
      <c r="AA9" s="9">
        <f t="shared" si="3"/>
        <v>0</v>
      </c>
      <c r="AB9" s="9">
        <f t="shared" si="3"/>
        <v>0</v>
      </c>
    </row>
    <row r="10" spans="1:39" x14ac:dyDescent="0.25">
      <c r="A10" s="1" t="str">
        <f t="shared" si="1"/>
        <v>750 - 1500</v>
      </c>
      <c r="B10" s="9">
        <f t="shared" ref="B10:AB10" si="4">+IF(B4&lt;$B$21*B5,0,IF(B4&gt;$C$21*B5,($C$21-$B$21)*$D$21,(B4-$B$21*B5)*$D$21))</f>
        <v>18251.538490500003</v>
      </c>
      <c r="C10" s="9">
        <f t="shared" si="4"/>
        <v>4171.7802264000002</v>
      </c>
      <c r="D10" s="9">
        <f t="shared" si="4"/>
        <v>0</v>
      </c>
      <c r="E10" s="9">
        <f t="shared" si="4"/>
        <v>2920.2461584800003</v>
      </c>
      <c r="F10" s="9">
        <f t="shared" si="4"/>
        <v>0</v>
      </c>
      <c r="G10" s="9">
        <f t="shared" si="4"/>
        <v>16687.12090559999</v>
      </c>
      <c r="H10" s="9">
        <f t="shared" si="4"/>
        <v>0</v>
      </c>
      <c r="I10" s="9">
        <f t="shared" si="4"/>
        <v>0</v>
      </c>
      <c r="J10" s="9">
        <f t="shared" si="4"/>
        <v>0</v>
      </c>
      <c r="K10" s="9">
        <f t="shared" si="4"/>
        <v>5736.1978113000005</v>
      </c>
      <c r="L10" s="9">
        <f t="shared" si="4"/>
        <v>0</v>
      </c>
      <c r="M10" s="9">
        <f t="shared" si="4"/>
        <v>0</v>
      </c>
      <c r="N10" s="9">
        <f t="shared" si="4"/>
        <v>0</v>
      </c>
      <c r="O10" s="9">
        <f t="shared" si="4"/>
        <v>0</v>
      </c>
      <c r="P10" s="9">
        <f t="shared" si="4"/>
        <v>0</v>
      </c>
      <c r="Q10" s="9">
        <f t="shared" si="4"/>
        <v>0</v>
      </c>
      <c r="R10" s="9">
        <f t="shared" si="4"/>
        <v>0</v>
      </c>
      <c r="S10" s="9">
        <f t="shared" si="4"/>
        <v>0</v>
      </c>
      <c r="T10" s="9">
        <f t="shared" si="4"/>
        <v>0</v>
      </c>
      <c r="U10" s="9">
        <f t="shared" si="4"/>
        <v>0</v>
      </c>
      <c r="V10" s="9">
        <f t="shared" si="4"/>
        <v>0</v>
      </c>
      <c r="W10" s="9">
        <f t="shared" si="4"/>
        <v>0</v>
      </c>
      <c r="X10" s="9">
        <f t="shared" si="4"/>
        <v>0</v>
      </c>
      <c r="Y10" s="9">
        <f t="shared" si="4"/>
        <v>0</v>
      </c>
      <c r="Z10" s="9">
        <f t="shared" si="4"/>
        <v>0</v>
      </c>
      <c r="AA10" s="9">
        <f t="shared" si="4"/>
        <v>0</v>
      </c>
      <c r="AB10" s="9">
        <f t="shared" si="4"/>
        <v>0</v>
      </c>
    </row>
    <row r="11" spans="1:39" x14ac:dyDescent="0.25">
      <c r="A11" s="1" t="s">
        <v>9</v>
      </c>
      <c r="B11" s="10">
        <f t="shared" ref="B11:AB11" si="5">SUM(B7:B10)</f>
        <v>45001.204399400005</v>
      </c>
      <c r="C11" s="10">
        <f t="shared" si="5"/>
        <v>30639.870704679997</v>
      </c>
      <c r="D11" s="10">
        <f t="shared" si="5"/>
        <v>13619.208547200007</v>
      </c>
      <c r="E11" s="10">
        <f t="shared" si="5"/>
        <v>24319.978885600001</v>
      </c>
      <c r="F11" s="10">
        <f t="shared" si="5"/>
        <v>21462.247043520001</v>
      </c>
      <c r="G11" s="10">
        <f t="shared" si="5"/>
        <v>32455.345020319994</v>
      </c>
      <c r="H11" s="10">
        <f t="shared" si="5"/>
        <v>8759.5925918399989</v>
      </c>
      <c r="I11" s="10">
        <f t="shared" si="5"/>
        <v>3128.2622279999996</v>
      </c>
      <c r="J11" s="10">
        <f t="shared" si="5"/>
        <v>2085.5081519999999</v>
      </c>
      <c r="K11" s="10">
        <f t="shared" si="5"/>
        <v>12212.43271556</v>
      </c>
      <c r="L11" s="10">
        <f t="shared" si="5"/>
        <v>0</v>
      </c>
      <c r="M11" s="10">
        <f t="shared" si="5"/>
        <v>0</v>
      </c>
      <c r="N11" s="10">
        <f t="shared" si="5"/>
        <v>0</v>
      </c>
      <c r="O11" s="10">
        <f t="shared" si="5"/>
        <v>0</v>
      </c>
      <c r="P11" s="10">
        <f t="shared" si="5"/>
        <v>0</v>
      </c>
      <c r="Q11" s="10">
        <f t="shared" si="5"/>
        <v>0</v>
      </c>
      <c r="R11" s="10">
        <f t="shared" si="5"/>
        <v>0</v>
      </c>
      <c r="S11" s="10">
        <f t="shared" si="5"/>
        <v>0</v>
      </c>
      <c r="T11" s="10">
        <f t="shared" si="5"/>
        <v>0</v>
      </c>
      <c r="U11" s="10">
        <f t="shared" si="5"/>
        <v>0</v>
      </c>
      <c r="V11" s="10">
        <f t="shared" si="5"/>
        <v>0</v>
      </c>
      <c r="W11" s="10">
        <f t="shared" si="5"/>
        <v>0</v>
      </c>
      <c r="X11" s="10">
        <f t="shared" si="5"/>
        <v>0</v>
      </c>
      <c r="Y11" s="10">
        <f t="shared" si="5"/>
        <v>0</v>
      </c>
      <c r="Z11" s="10">
        <f t="shared" si="5"/>
        <v>0</v>
      </c>
      <c r="AA11" s="10">
        <f t="shared" si="5"/>
        <v>0</v>
      </c>
      <c r="AB11" s="10">
        <f t="shared" si="5"/>
        <v>0</v>
      </c>
    </row>
    <row r="12" spans="1:39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39" x14ac:dyDescent="0.25">
      <c r="A13" s="1" t="s">
        <v>10</v>
      </c>
      <c r="B13" s="10">
        <f t="shared" ref="B13:AB13" si="6">+B11/12</f>
        <v>3750.1003666166671</v>
      </c>
      <c r="C13" s="10">
        <f t="shared" si="6"/>
        <v>2553.3225587233333</v>
      </c>
      <c r="D13" s="10">
        <f t="shared" si="6"/>
        <v>1134.9340456000007</v>
      </c>
      <c r="E13" s="10">
        <f t="shared" si="6"/>
        <v>2026.6649071333334</v>
      </c>
      <c r="F13" s="10">
        <f t="shared" si="6"/>
        <v>1788.5205869600002</v>
      </c>
      <c r="G13" s="10">
        <f t="shared" si="6"/>
        <v>2704.6120850266661</v>
      </c>
      <c r="H13" s="10">
        <f t="shared" si="6"/>
        <v>729.96604931999991</v>
      </c>
      <c r="I13" s="10">
        <f t="shared" si="6"/>
        <v>260.68851899999999</v>
      </c>
      <c r="J13" s="10">
        <f t="shared" si="6"/>
        <v>173.79234599999998</v>
      </c>
      <c r="K13" s="10">
        <f t="shared" si="6"/>
        <v>1017.7027262966667</v>
      </c>
      <c r="L13" s="10">
        <f t="shared" si="6"/>
        <v>0</v>
      </c>
      <c r="M13" s="10">
        <f t="shared" si="6"/>
        <v>0</v>
      </c>
      <c r="N13" s="10">
        <f t="shared" si="6"/>
        <v>0</v>
      </c>
      <c r="O13" s="10">
        <f t="shared" si="6"/>
        <v>0</v>
      </c>
      <c r="P13" s="10">
        <f t="shared" si="6"/>
        <v>0</v>
      </c>
      <c r="Q13" s="10">
        <f t="shared" si="6"/>
        <v>0</v>
      </c>
      <c r="R13" s="10">
        <f t="shared" si="6"/>
        <v>0</v>
      </c>
      <c r="S13" s="10">
        <f t="shared" si="6"/>
        <v>0</v>
      </c>
      <c r="T13" s="10">
        <f t="shared" si="6"/>
        <v>0</v>
      </c>
      <c r="U13" s="10">
        <f t="shared" si="6"/>
        <v>0</v>
      </c>
      <c r="V13" s="10">
        <f t="shared" si="6"/>
        <v>0</v>
      </c>
      <c r="W13" s="10">
        <f t="shared" si="6"/>
        <v>0</v>
      </c>
      <c r="X13" s="10">
        <f t="shared" si="6"/>
        <v>0</v>
      </c>
      <c r="Y13" s="10">
        <f t="shared" si="6"/>
        <v>0</v>
      </c>
      <c r="Z13" s="10">
        <f t="shared" si="6"/>
        <v>0</v>
      </c>
      <c r="AA13" s="10">
        <f t="shared" si="6"/>
        <v>0</v>
      </c>
      <c r="AB13" s="10">
        <f t="shared" si="6"/>
        <v>0</v>
      </c>
    </row>
    <row r="14" spans="1:39" ht="13.45" thickBot="1" x14ac:dyDescent="0.3">
      <c r="A14" s="4"/>
      <c r="D14" s="4"/>
      <c r="H14" s="4"/>
      <c r="I14" s="4"/>
      <c r="L14" s="5"/>
      <c r="M14" s="5"/>
      <c r="R14" s="4"/>
      <c r="S14" s="4"/>
      <c r="AI14" s="6"/>
      <c r="AJ14" s="6"/>
      <c r="AL14" s="4"/>
      <c r="AM14" s="4"/>
    </row>
    <row r="15" spans="1:39" ht="25.8" x14ac:dyDescent="0.25">
      <c r="A15" s="29" t="str">
        <f>+B1</f>
        <v>01.08.26</v>
      </c>
      <c r="B15" s="30"/>
      <c r="C15" s="31"/>
      <c r="D15" s="30"/>
      <c r="E15" s="32"/>
      <c r="G15" s="11"/>
      <c r="H15" s="12" t="s">
        <v>11</v>
      </c>
      <c r="I15" s="12" t="s">
        <v>12</v>
      </c>
      <c r="J15" s="12" t="s">
        <v>13</v>
      </c>
      <c r="N15" s="4"/>
      <c r="O15" s="4"/>
      <c r="P15" s="4"/>
      <c r="Q15" s="4"/>
      <c r="R15" s="4"/>
      <c r="S15" s="4"/>
      <c r="AK15" s="4"/>
      <c r="AL15" s="4"/>
      <c r="AM15" s="4"/>
    </row>
    <row r="16" spans="1:39" s="1" customFormat="1" x14ac:dyDescent="0.25">
      <c r="A16" s="33"/>
      <c r="B16" s="34"/>
      <c r="C16" s="34"/>
      <c r="D16" s="2" t="s">
        <v>1</v>
      </c>
      <c r="E16" s="35" t="s">
        <v>14</v>
      </c>
      <c r="G16" s="11" t="s">
        <v>1</v>
      </c>
      <c r="H16" s="13">
        <f>+COUNTIF(B4:AB4,"&gt;1")</f>
        <v>10</v>
      </c>
      <c r="I16" s="14">
        <f>+SUM(B4:AB4)</f>
        <v>4459</v>
      </c>
      <c r="J16" s="14">
        <f>+SUM(B11:AB11)</f>
        <v>193683.65028812</v>
      </c>
    </row>
    <row r="17" spans="1:39" s="1" customFormat="1" x14ac:dyDescent="0.25">
      <c r="A17" s="36" t="s">
        <v>15</v>
      </c>
      <c r="B17" s="37"/>
      <c r="C17" s="34"/>
      <c r="D17" s="62">
        <v>1.273204</v>
      </c>
      <c r="E17" s="38">
        <v>1</v>
      </c>
      <c r="F17" s="15"/>
      <c r="G17" s="11" t="s">
        <v>16</v>
      </c>
      <c r="H17" s="13">
        <f>+COUNTIF(B4:AB4,"&gt;1")</f>
        <v>10</v>
      </c>
      <c r="I17" s="14">
        <f>+SUM(B29:AB29)</f>
        <v>4459</v>
      </c>
      <c r="J17" s="14">
        <f>+SUM(B36:AB36)</f>
        <v>123761.37466268001</v>
      </c>
      <c r="K17" s="15"/>
      <c r="L17" s="15"/>
      <c r="M17" s="15"/>
      <c r="N17" s="15"/>
      <c r="O17" s="15"/>
    </row>
    <row r="18" spans="1:39" x14ac:dyDescent="0.25">
      <c r="A18" s="39" t="s">
        <v>17</v>
      </c>
      <c r="B18" s="54">
        <v>0</v>
      </c>
      <c r="C18" s="55">
        <v>650</v>
      </c>
      <c r="D18" s="4">
        <f>E18*D$17</f>
        <v>20.855081519999999</v>
      </c>
      <c r="E18" s="40">
        <v>16.38</v>
      </c>
      <c r="G18" s="11" t="s">
        <v>18</v>
      </c>
      <c r="H18" s="11"/>
      <c r="I18" s="14"/>
      <c r="J18" s="17">
        <f>+J16-J17</f>
        <v>69922.275625439986</v>
      </c>
      <c r="N18" s="4"/>
      <c r="O18" s="4"/>
      <c r="P18" s="4"/>
      <c r="Q18" s="4"/>
      <c r="R18" s="4"/>
      <c r="S18" s="4"/>
      <c r="AK18" s="4"/>
      <c r="AL18" s="4"/>
      <c r="AM18" s="4"/>
    </row>
    <row r="19" spans="1:39" x14ac:dyDescent="0.25">
      <c r="A19" s="39" t="s">
        <v>19</v>
      </c>
      <c r="B19" s="54">
        <v>650</v>
      </c>
      <c r="C19" s="55">
        <v>700</v>
      </c>
      <c r="D19" s="4">
        <f t="shared" ref="D19:D21" si="7">E19*D$17</f>
        <v>125.1559532</v>
      </c>
      <c r="E19" s="40">
        <v>98.3</v>
      </c>
      <c r="H19" s="4"/>
      <c r="I19" s="4"/>
      <c r="N19" s="4"/>
      <c r="O19" s="4"/>
      <c r="P19" s="4"/>
      <c r="Q19" s="4"/>
      <c r="R19" s="4"/>
      <c r="S19" s="4"/>
      <c r="AK19" s="4"/>
      <c r="AL19" s="4"/>
      <c r="AM19" s="4"/>
    </row>
    <row r="20" spans="1:39" x14ac:dyDescent="0.25">
      <c r="A20" s="39"/>
      <c r="B20" s="54">
        <v>700</v>
      </c>
      <c r="C20" s="55">
        <v>750</v>
      </c>
      <c r="D20" s="4">
        <f t="shared" si="7"/>
        <v>166.87884828</v>
      </c>
      <c r="E20" s="40">
        <v>131.07</v>
      </c>
      <c r="G20" s="11" t="s">
        <v>29</v>
      </c>
      <c r="H20" s="11"/>
      <c r="I20" s="14"/>
      <c r="J20" s="28">
        <f>J16/J17</f>
        <v>1.5649765592537888</v>
      </c>
      <c r="N20" s="4"/>
      <c r="O20" s="4"/>
      <c r="P20" s="4"/>
      <c r="Q20" s="4"/>
      <c r="R20" s="4"/>
      <c r="S20" s="4"/>
      <c r="AK20" s="4"/>
      <c r="AL20" s="4"/>
      <c r="AM20" s="4"/>
    </row>
    <row r="21" spans="1:39" ht="13.45" thickBot="1" x14ac:dyDescent="0.3">
      <c r="A21" s="41"/>
      <c r="B21" s="56">
        <v>750</v>
      </c>
      <c r="C21" s="57">
        <v>1500</v>
      </c>
      <c r="D21" s="4">
        <f t="shared" si="7"/>
        <v>208.58901132000003</v>
      </c>
      <c r="E21" s="43">
        <v>163.83000000000001</v>
      </c>
      <c r="H21" s="4"/>
      <c r="I21" s="4"/>
      <c r="N21" s="4"/>
      <c r="O21" s="4"/>
      <c r="P21" s="4"/>
      <c r="Q21" s="4"/>
      <c r="R21" s="4"/>
      <c r="S21" s="4"/>
      <c r="AK21" s="4"/>
      <c r="AL21" s="4"/>
      <c r="AM21" s="4"/>
    </row>
    <row r="22" spans="1:39" x14ac:dyDescent="0.25">
      <c r="B22" s="6"/>
      <c r="D22" s="4"/>
      <c r="E22" s="16"/>
      <c r="H22" s="4"/>
      <c r="I22" s="4"/>
      <c r="N22" s="4"/>
      <c r="O22" s="4"/>
      <c r="P22" s="4"/>
      <c r="Q22" s="4"/>
      <c r="R22" s="4"/>
      <c r="S22" s="4"/>
      <c r="AK22" s="4"/>
      <c r="AL22" s="4"/>
      <c r="AM22" s="4"/>
    </row>
    <row r="23" spans="1:39" x14ac:dyDescent="0.25">
      <c r="A23" s="52" t="s">
        <v>27</v>
      </c>
      <c r="B23" s="53">
        <f>B11-B36</f>
        <v>6414.2107714000085</v>
      </c>
      <c r="C23" s="53">
        <f t="shared" ref="C23:D23" si="8">C11-C36</f>
        <v>6654.298849679999</v>
      </c>
      <c r="D23" s="53">
        <f t="shared" si="8"/>
        <v>3441.9287654400068</v>
      </c>
      <c r="E23" s="53">
        <f>E11-E36</f>
        <v>12140.611277920001</v>
      </c>
      <c r="F23" s="53">
        <f t="shared" ref="F23:AB23" si="9">F11-F36</f>
        <v>9324.5895988800021</v>
      </c>
      <c r="G23" s="53">
        <f t="shared" si="9"/>
        <v>22027.804260319994</v>
      </c>
      <c r="H23" s="53">
        <f t="shared" si="9"/>
        <v>1877.4156902399991</v>
      </c>
      <c r="I23" s="53">
        <f t="shared" si="9"/>
        <v>0</v>
      </c>
      <c r="J23" s="53">
        <f t="shared" si="9"/>
        <v>0</v>
      </c>
      <c r="K23" s="53">
        <f t="shared" si="9"/>
        <v>8041.4164115600006</v>
      </c>
      <c r="L23" s="53">
        <f t="shared" si="9"/>
        <v>0</v>
      </c>
      <c r="M23" s="53">
        <f t="shared" si="9"/>
        <v>0</v>
      </c>
      <c r="N23" s="53">
        <f t="shared" si="9"/>
        <v>0</v>
      </c>
      <c r="O23" s="53">
        <f t="shared" si="9"/>
        <v>0</v>
      </c>
      <c r="P23" s="53">
        <f t="shared" si="9"/>
        <v>0</v>
      </c>
      <c r="Q23" s="53">
        <f t="shared" si="9"/>
        <v>0</v>
      </c>
      <c r="R23" s="53">
        <f t="shared" si="9"/>
        <v>0</v>
      </c>
      <c r="S23" s="53">
        <f t="shared" si="9"/>
        <v>0</v>
      </c>
      <c r="T23" s="53">
        <f t="shared" si="9"/>
        <v>0</v>
      </c>
      <c r="U23" s="53">
        <f t="shared" si="9"/>
        <v>0</v>
      </c>
      <c r="V23" s="53">
        <f t="shared" si="9"/>
        <v>0</v>
      </c>
      <c r="W23" s="53">
        <f t="shared" si="9"/>
        <v>0</v>
      </c>
      <c r="X23" s="53">
        <f t="shared" si="9"/>
        <v>0</v>
      </c>
      <c r="Y23" s="53">
        <f t="shared" si="9"/>
        <v>0</v>
      </c>
      <c r="Z23" s="53">
        <f t="shared" si="9"/>
        <v>0</v>
      </c>
      <c r="AA23" s="53">
        <f t="shared" si="9"/>
        <v>0</v>
      </c>
      <c r="AB23" s="53">
        <f t="shared" si="9"/>
        <v>0</v>
      </c>
      <c r="AK23" s="4"/>
      <c r="AL23" s="4"/>
      <c r="AM23" s="4"/>
    </row>
    <row r="24" spans="1:39" x14ac:dyDescent="0.25">
      <c r="A24" s="52" t="s">
        <v>28</v>
      </c>
      <c r="B24" s="53">
        <f>B13-B38</f>
        <v>534.5175642833342</v>
      </c>
      <c r="C24" s="53">
        <f t="shared" ref="C24:E24" si="10">C13-C38</f>
        <v>554.52490413999999</v>
      </c>
      <c r="D24" s="53">
        <f t="shared" si="10"/>
        <v>286.82739712000068</v>
      </c>
      <c r="E24" s="53">
        <f t="shared" si="10"/>
        <v>1011.7176064933334</v>
      </c>
      <c r="F24" s="53">
        <f t="shared" ref="F24:AB24" si="11">F13-F38</f>
        <v>777.04913324000029</v>
      </c>
      <c r="G24" s="53">
        <f t="shared" si="11"/>
        <v>1835.6503550266661</v>
      </c>
      <c r="H24" s="53">
        <f t="shared" si="11"/>
        <v>156.45130751999989</v>
      </c>
      <c r="I24" s="53">
        <f t="shared" si="11"/>
        <v>0</v>
      </c>
      <c r="J24" s="53">
        <f t="shared" si="11"/>
        <v>0</v>
      </c>
      <c r="K24" s="53">
        <f t="shared" si="11"/>
        <v>670.11803429666679</v>
      </c>
      <c r="L24" s="53">
        <f t="shared" si="11"/>
        <v>0</v>
      </c>
      <c r="M24" s="53">
        <f t="shared" si="11"/>
        <v>0</v>
      </c>
      <c r="N24" s="53">
        <f t="shared" si="11"/>
        <v>0</v>
      </c>
      <c r="O24" s="53">
        <f t="shared" si="11"/>
        <v>0</v>
      </c>
      <c r="P24" s="53">
        <f t="shared" si="11"/>
        <v>0</v>
      </c>
      <c r="Q24" s="53">
        <f t="shared" si="11"/>
        <v>0</v>
      </c>
      <c r="R24" s="53">
        <f t="shared" si="11"/>
        <v>0</v>
      </c>
      <c r="S24" s="53">
        <f t="shared" si="11"/>
        <v>0</v>
      </c>
      <c r="T24" s="53">
        <f t="shared" si="11"/>
        <v>0</v>
      </c>
      <c r="U24" s="53">
        <f t="shared" si="11"/>
        <v>0</v>
      </c>
      <c r="V24" s="53">
        <f t="shared" si="11"/>
        <v>0</v>
      </c>
      <c r="W24" s="53">
        <f t="shared" si="11"/>
        <v>0</v>
      </c>
      <c r="X24" s="53">
        <f t="shared" si="11"/>
        <v>0</v>
      </c>
      <c r="Y24" s="53">
        <f t="shared" si="11"/>
        <v>0</v>
      </c>
      <c r="Z24" s="53">
        <f t="shared" si="11"/>
        <v>0</v>
      </c>
      <c r="AA24" s="53">
        <f t="shared" si="11"/>
        <v>0</v>
      </c>
      <c r="AB24" s="53">
        <f t="shared" si="11"/>
        <v>0</v>
      </c>
      <c r="AK24" s="4"/>
      <c r="AL24" s="4"/>
      <c r="AM24" s="4"/>
    </row>
    <row r="25" spans="1:39" x14ac:dyDescent="0.25">
      <c r="D25" s="4"/>
      <c r="E25" s="5"/>
      <c r="H25" s="4"/>
      <c r="I25" s="4"/>
      <c r="N25" s="4"/>
      <c r="O25" s="4"/>
      <c r="P25" s="4"/>
      <c r="Q25" s="4"/>
      <c r="R25" s="4"/>
      <c r="S25" s="4"/>
      <c r="AK25" s="4"/>
      <c r="AL25" s="4"/>
      <c r="AM25" s="4"/>
    </row>
    <row r="26" spans="1:39" x14ac:dyDescent="0.25">
      <c r="A26" s="1" t="s">
        <v>0</v>
      </c>
      <c r="B26" s="2" t="str">
        <f>+D43</f>
        <v>01.04.26</v>
      </c>
      <c r="C26" s="3" t="s">
        <v>2</v>
      </c>
      <c r="D26" s="4"/>
      <c r="H26" s="4"/>
      <c r="I26" s="4"/>
    </row>
    <row r="27" spans="1:39" x14ac:dyDescent="0.25">
      <c r="B27" s="7"/>
      <c r="D27" s="4"/>
      <c r="H27" s="4"/>
      <c r="I27" s="4"/>
    </row>
    <row r="28" spans="1:39" x14ac:dyDescent="0.25">
      <c r="A28" s="1" t="s">
        <v>3</v>
      </c>
      <c r="B28" s="20" t="s">
        <v>4</v>
      </c>
      <c r="C28" s="20" t="s">
        <v>5</v>
      </c>
      <c r="D28" s="20" t="s">
        <v>6</v>
      </c>
      <c r="E28" s="20" t="s">
        <v>7</v>
      </c>
      <c r="F28" s="20" t="s">
        <v>20</v>
      </c>
      <c r="G28" s="20" t="s">
        <v>21</v>
      </c>
      <c r="H28" s="20" t="s">
        <v>22</v>
      </c>
      <c r="I28" s="20" t="s">
        <v>23</v>
      </c>
      <c r="J28" s="20" t="s">
        <v>24</v>
      </c>
      <c r="K28" s="20" t="s">
        <v>25</v>
      </c>
      <c r="L28" s="20" t="s">
        <v>26</v>
      </c>
      <c r="M28" s="49" t="s">
        <v>30</v>
      </c>
      <c r="N28" s="49" t="s">
        <v>31</v>
      </c>
      <c r="O28" s="49" t="s">
        <v>32</v>
      </c>
      <c r="P28" s="49" t="s">
        <v>33</v>
      </c>
      <c r="Q28" s="49" t="s">
        <v>34</v>
      </c>
      <c r="R28" s="49" t="s">
        <v>35</v>
      </c>
      <c r="S28" s="49" t="s">
        <v>36</v>
      </c>
      <c r="T28" s="49" t="s">
        <v>37</v>
      </c>
      <c r="U28" s="49" t="s">
        <v>38</v>
      </c>
      <c r="V28" s="49" t="s">
        <v>39</v>
      </c>
      <c r="W28" s="49" t="s">
        <v>40</v>
      </c>
      <c r="X28" s="49" t="s">
        <v>41</v>
      </c>
      <c r="Y28" s="49" t="s">
        <v>42</v>
      </c>
      <c r="Z28" s="49" t="s">
        <v>43</v>
      </c>
      <c r="AA28" s="49" t="s">
        <v>43</v>
      </c>
      <c r="AB28" s="49" t="s">
        <v>44</v>
      </c>
    </row>
    <row r="29" spans="1:39" x14ac:dyDescent="0.25">
      <c r="A29" s="60" t="str">
        <f>"U-timer for "&amp;B26</f>
        <v>U-timer for 01.04.26</v>
      </c>
      <c r="B29" s="50">
        <v>800</v>
      </c>
      <c r="C29" s="50">
        <v>725</v>
      </c>
      <c r="D29" s="50">
        <v>488</v>
      </c>
      <c r="E29" s="50">
        <v>584</v>
      </c>
      <c r="F29" s="50">
        <v>582</v>
      </c>
      <c r="G29" s="50">
        <v>500</v>
      </c>
      <c r="H29" s="50">
        <v>330</v>
      </c>
      <c r="I29" s="50">
        <v>150</v>
      </c>
      <c r="J29" s="50">
        <v>100</v>
      </c>
      <c r="K29" s="50">
        <v>200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</row>
    <row r="30" spans="1:39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39" x14ac:dyDescent="0.25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39" x14ac:dyDescent="0.25">
      <c r="A32" s="1" t="str">
        <f>+B45&amp;" - "&amp;C45</f>
        <v>0 - 650</v>
      </c>
      <c r="B32" s="9">
        <f t="shared" ref="B32:AB32" si="12">+IF(B29&gt;$C$18,$C$18*$D$18,B29*$D$18)</f>
        <v>13555.802987999999</v>
      </c>
      <c r="C32" s="9">
        <f t="shared" si="12"/>
        <v>13555.802987999999</v>
      </c>
      <c r="D32" s="9">
        <f t="shared" si="12"/>
        <v>10177.27978176</v>
      </c>
      <c r="E32" s="9">
        <f t="shared" si="12"/>
        <v>12179.36760768</v>
      </c>
      <c r="F32" s="9">
        <f t="shared" si="12"/>
        <v>12137.657444639999</v>
      </c>
      <c r="G32" s="9">
        <f t="shared" si="12"/>
        <v>10427.54076</v>
      </c>
      <c r="H32" s="9">
        <f t="shared" si="12"/>
        <v>6882.1769015999998</v>
      </c>
      <c r="I32" s="9">
        <f t="shared" si="12"/>
        <v>3128.2622279999996</v>
      </c>
      <c r="J32" s="9">
        <f t="shared" si="12"/>
        <v>2085.5081519999999</v>
      </c>
      <c r="K32" s="9">
        <f t="shared" si="12"/>
        <v>4171.0163039999998</v>
      </c>
      <c r="L32" s="9">
        <f t="shared" si="12"/>
        <v>0</v>
      </c>
      <c r="M32" s="9">
        <f t="shared" si="12"/>
        <v>0</v>
      </c>
      <c r="N32" s="9">
        <f t="shared" si="12"/>
        <v>0</v>
      </c>
      <c r="O32" s="9">
        <f t="shared" si="12"/>
        <v>0</v>
      </c>
      <c r="P32" s="9">
        <f t="shared" si="12"/>
        <v>0</v>
      </c>
      <c r="Q32" s="9">
        <f t="shared" si="12"/>
        <v>0</v>
      </c>
      <c r="R32" s="9">
        <f t="shared" si="12"/>
        <v>0</v>
      </c>
      <c r="S32" s="9">
        <f t="shared" si="12"/>
        <v>0</v>
      </c>
      <c r="T32" s="9">
        <f t="shared" si="12"/>
        <v>0</v>
      </c>
      <c r="U32" s="9">
        <f t="shared" si="12"/>
        <v>0</v>
      </c>
      <c r="V32" s="9">
        <f t="shared" si="12"/>
        <v>0</v>
      </c>
      <c r="W32" s="9">
        <f t="shared" si="12"/>
        <v>0</v>
      </c>
      <c r="X32" s="9">
        <f t="shared" si="12"/>
        <v>0</v>
      </c>
      <c r="Y32" s="9">
        <f t="shared" si="12"/>
        <v>0</v>
      </c>
      <c r="Z32" s="9">
        <f t="shared" si="12"/>
        <v>0</v>
      </c>
      <c r="AA32" s="9">
        <f t="shared" si="12"/>
        <v>0</v>
      </c>
      <c r="AB32" s="9">
        <f t="shared" si="12"/>
        <v>0</v>
      </c>
    </row>
    <row r="33" spans="1:39" x14ac:dyDescent="0.25">
      <c r="A33" s="1" t="str">
        <f t="shared" ref="A33:A35" si="13">+B46&amp;" - "&amp;C46</f>
        <v>650 - 700</v>
      </c>
      <c r="B33" s="9">
        <f t="shared" ref="B33:AB33" si="14">+IF(B29&lt;$C$18,0,IF(B29&gt;$C$19,($C$19-$B$19)*$D$19,(B29-$B$19)*$D$19))</f>
        <v>6257.7976600000002</v>
      </c>
      <c r="C33" s="9">
        <f t="shared" si="14"/>
        <v>6257.7976600000002</v>
      </c>
      <c r="D33" s="9">
        <f t="shared" si="14"/>
        <v>0</v>
      </c>
      <c r="E33" s="9">
        <f t="shared" si="14"/>
        <v>0</v>
      </c>
      <c r="F33" s="9">
        <f t="shared" si="14"/>
        <v>0</v>
      </c>
      <c r="G33" s="9">
        <f t="shared" si="14"/>
        <v>0</v>
      </c>
      <c r="H33" s="9">
        <f t="shared" si="14"/>
        <v>0</v>
      </c>
      <c r="I33" s="9">
        <f t="shared" si="14"/>
        <v>0</v>
      </c>
      <c r="J33" s="9">
        <f t="shared" si="14"/>
        <v>0</v>
      </c>
      <c r="K33" s="9">
        <f t="shared" si="14"/>
        <v>0</v>
      </c>
      <c r="L33" s="9">
        <f t="shared" si="14"/>
        <v>0</v>
      </c>
      <c r="M33" s="9">
        <f t="shared" si="14"/>
        <v>0</v>
      </c>
      <c r="N33" s="9">
        <f t="shared" si="14"/>
        <v>0</v>
      </c>
      <c r="O33" s="9">
        <f t="shared" si="14"/>
        <v>0</v>
      </c>
      <c r="P33" s="9">
        <f t="shared" si="14"/>
        <v>0</v>
      </c>
      <c r="Q33" s="9">
        <f t="shared" si="14"/>
        <v>0</v>
      </c>
      <c r="R33" s="9">
        <f t="shared" si="14"/>
        <v>0</v>
      </c>
      <c r="S33" s="9">
        <f t="shared" si="14"/>
        <v>0</v>
      </c>
      <c r="T33" s="9">
        <f t="shared" si="14"/>
        <v>0</v>
      </c>
      <c r="U33" s="9">
        <f t="shared" si="14"/>
        <v>0</v>
      </c>
      <c r="V33" s="9">
        <f t="shared" si="14"/>
        <v>0</v>
      </c>
      <c r="W33" s="9">
        <f t="shared" si="14"/>
        <v>0</v>
      </c>
      <c r="X33" s="9">
        <f t="shared" si="14"/>
        <v>0</v>
      </c>
      <c r="Y33" s="9">
        <f t="shared" si="14"/>
        <v>0</v>
      </c>
      <c r="Z33" s="9">
        <f t="shared" si="14"/>
        <v>0</v>
      </c>
      <c r="AA33" s="9">
        <f t="shared" si="14"/>
        <v>0</v>
      </c>
      <c r="AB33" s="9">
        <f t="shared" si="14"/>
        <v>0</v>
      </c>
    </row>
    <row r="34" spans="1:39" x14ac:dyDescent="0.25">
      <c r="A34" s="1" t="str">
        <f t="shared" si="13"/>
        <v>700 - 750</v>
      </c>
      <c r="B34" s="9">
        <f t="shared" ref="B34:AB34" si="15">+IF(B29&lt;$B$20,0,IF(B29&gt;$C$20,($C$20-$B$20)*$D$20,(B29-$B$20)*$D$20))</f>
        <v>8343.9424139999992</v>
      </c>
      <c r="C34" s="9">
        <f t="shared" si="15"/>
        <v>4171.9712069999996</v>
      </c>
      <c r="D34" s="9">
        <f t="shared" si="15"/>
        <v>0</v>
      </c>
      <c r="E34" s="9">
        <f t="shared" si="15"/>
        <v>0</v>
      </c>
      <c r="F34" s="9">
        <f t="shared" si="15"/>
        <v>0</v>
      </c>
      <c r="G34" s="9">
        <f t="shared" si="15"/>
        <v>0</v>
      </c>
      <c r="H34" s="9">
        <f t="shared" si="15"/>
        <v>0</v>
      </c>
      <c r="I34" s="9">
        <f t="shared" si="15"/>
        <v>0</v>
      </c>
      <c r="J34" s="9">
        <f t="shared" si="15"/>
        <v>0</v>
      </c>
      <c r="K34" s="9">
        <f t="shared" si="15"/>
        <v>0</v>
      </c>
      <c r="L34" s="9">
        <f t="shared" si="15"/>
        <v>0</v>
      </c>
      <c r="M34" s="9">
        <f t="shared" si="15"/>
        <v>0</v>
      </c>
      <c r="N34" s="9">
        <f t="shared" si="15"/>
        <v>0</v>
      </c>
      <c r="O34" s="9">
        <f t="shared" si="15"/>
        <v>0</v>
      </c>
      <c r="P34" s="9">
        <f t="shared" si="15"/>
        <v>0</v>
      </c>
      <c r="Q34" s="9">
        <f t="shared" si="15"/>
        <v>0</v>
      </c>
      <c r="R34" s="9">
        <f t="shared" si="15"/>
        <v>0</v>
      </c>
      <c r="S34" s="9">
        <f t="shared" si="15"/>
        <v>0</v>
      </c>
      <c r="T34" s="9">
        <f t="shared" si="15"/>
        <v>0</v>
      </c>
      <c r="U34" s="9">
        <f t="shared" si="15"/>
        <v>0</v>
      </c>
      <c r="V34" s="9">
        <f t="shared" si="15"/>
        <v>0</v>
      </c>
      <c r="W34" s="9">
        <f t="shared" si="15"/>
        <v>0</v>
      </c>
      <c r="X34" s="9">
        <f t="shared" si="15"/>
        <v>0</v>
      </c>
      <c r="Y34" s="9">
        <f t="shared" si="15"/>
        <v>0</v>
      </c>
      <c r="Z34" s="9">
        <f t="shared" si="15"/>
        <v>0</v>
      </c>
      <c r="AA34" s="9">
        <f t="shared" si="15"/>
        <v>0</v>
      </c>
      <c r="AB34" s="9">
        <f t="shared" si="15"/>
        <v>0</v>
      </c>
    </row>
    <row r="35" spans="1:39" x14ac:dyDescent="0.25">
      <c r="A35" s="1" t="str">
        <f t="shared" si="13"/>
        <v>750 - 1500</v>
      </c>
      <c r="B35" s="9">
        <f t="shared" ref="B35:AB35" si="16">+IF(B29&lt;$B$21,0,IF(B29&gt;$C$21,($C$21-$B$21)*$D$21,(B29-$B$21)*$D$21))</f>
        <v>10429.450566000001</v>
      </c>
      <c r="C35" s="9">
        <f t="shared" si="16"/>
        <v>0</v>
      </c>
      <c r="D35" s="9">
        <f t="shared" si="16"/>
        <v>0</v>
      </c>
      <c r="E35" s="9">
        <f t="shared" si="16"/>
        <v>0</v>
      </c>
      <c r="F35" s="9">
        <f t="shared" si="16"/>
        <v>0</v>
      </c>
      <c r="G35" s="9">
        <f t="shared" si="16"/>
        <v>0</v>
      </c>
      <c r="H35" s="9">
        <f t="shared" si="16"/>
        <v>0</v>
      </c>
      <c r="I35" s="9">
        <f t="shared" si="16"/>
        <v>0</v>
      </c>
      <c r="J35" s="9">
        <f t="shared" si="16"/>
        <v>0</v>
      </c>
      <c r="K35" s="9">
        <f t="shared" si="16"/>
        <v>0</v>
      </c>
      <c r="L35" s="9">
        <f t="shared" si="16"/>
        <v>0</v>
      </c>
      <c r="M35" s="9">
        <f t="shared" si="16"/>
        <v>0</v>
      </c>
      <c r="N35" s="9">
        <f t="shared" si="16"/>
        <v>0</v>
      </c>
      <c r="O35" s="9">
        <f t="shared" si="16"/>
        <v>0</v>
      </c>
      <c r="P35" s="9">
        <f t="shared" si="16"/>
        <v>0</v>
      </c>
      <c r="Q35" s="9">
        <f t="shared" si="16"/>
        <v>0</v>
      </c>
      <c r="R35" s="9">
        <f t="shared" si="16"/>
        <v>0</v>
      </c>
      <c r="S35" s="9">
        <f t="shared" si="16"/>
        <v>0</v>
      </c>
      <c r="T35" s="9">
        <f t="shared" si="16"/>
        <v>0</v>
      </c>
      <c r="U35" s="9">
        <f t="shared" si="16"/>
        <v>0</v>
      </c>
      <c r="V35" s="9">
        <f t="shared" si="16"/>
        <v>0</v>
      </c>
      <c r="W35" s="9">
        <f t="shared" si="16"/>
        <v>0</v>
      </c>
      <c r="X35" s="9">
        <f t="shared" si="16"/>
        <v>0</v>
      </c>
      <c r="Y35" s="9">
        <f t="shared" si="16"/>
        <v>0</v>
      </c>
      <c r="Z35" s="9">
        <f t="shared" si="16"/>
        <v>0</v>
      </c>
      <c r="AA35" s="9">
        <f t="shared" si="16"/>
        <v>0</v>
      </c>
      <c r="AB35" s="9">
        <f t="shared" si="16"/>
        <v>0</v>
      </c>
    </row>
    <row r="36" spans="1:39" x14ac:dyDescent="0.25">
      <c r="A36" s="1" t="s">
        <v>9</v>
      </c>
      <c r="B36" s="10">
        <f t="shared" ref="B36:AB36" si="17">SUM(B32:B35)</f>
        <v>38586.993627999997</v>
      </c>
      <c r="C36" s="10">
        <f t="shared" si="17"/>
        <v>23985.571854999998</v>
      </c>
      <c r="D36" s="10">
        <f t="shared" si="17"/>
        <v>10177.27978176</v>
      </c>
      <c r="E36" s="10">
        <f t="shared" si="17"/>
        <v>12179.36760768</v>
      </c>
      <c r="F36" s="10">
        <f t="shared" si="17"/>
        <v>12137.657444639999</v>
      </c>
      <c r="G36" s="10">
        <f t="shared" si="17"/>
        <v>10427.54076</v>
      </c>
      <c r="H36" s="10">
        <f t="shared" si="17"/>
        <v>6882.1769015999998</v>
      </c>
      <c r="I36" s="10">
        <f t="shared" si="17"/>
        <v>3128.2622279999996</v>
      </c>
      <c r="J36" s="10">
        <f t="shared" si="17"/>
        <v>2085.5081519999999</v>
      </c>
      <c r="K36" s="10">
        <f t="shared" si="17"/>
        <v>4171.0163039999998</v>
      </c>
      <c r="L36" s="10">
        <f t="shared" si="17"/>
        <v>0</v>
      </c>
      <c r="M36" s="10">
        <f t="shared" si="17"/>
        <v>0</v>
      </c>
      <c r="N36" s="10">
        <f t="shared" si="17"/>
        <v>0</v>
      </c>
      <c r="O36" s="10">
        <f t="shared" si="17"/>
        <v>0</v>
      </c>
      <c r="P36" s="10">
        <f t="shared" si="17"/>
        <v>0</v>
      </c>
      <c r="Q36" s="10">
        <f t="shared" si="17"/>
        <v>0</v>
      </c>
      <c r="R36" s="10">
        <f t="shared" si="17"/>
        <v>0</v>
      </c>
      <c r="S36" s="10">
        <f t="shared" si="17"/>
        <v>0</v>
      </c>
      <c r="T36" s="10">
        <f t="shared" si="17"/>
        <v>0</v>
      </c>
      <c r="U36" s="10">
        <f t="shared" si="17"/>
        <v>0</v>
      </c>
      <c r="V36" s="10">
        <f t="shared" si="17"/>
        <v>0</v>
      </c>
      <c r="W36" s="10">
        <f t="shared" si="17"/>
        <v>0</v>
      </c>
      <c r="X36" s="10">
        <f t="shared" si="17"/>
        <v>0</v>
      </c>
      <c r="Y36" s="10">
        <f t="shared" si="17"/>
        <v>0</v>
      </c>
      <c r="Z36" s="10">
        <f t="shared" si="17"/>
        <v>0</v>
      </c>
      <c r="AA36" s="10">
        <f t="shared" si="17"/>
        <v>0</v>
      </c>
      <c r="AB36" s="10">
        <f t="shared" si="17"/>
        <v>0</v>
      </c>
    </row>
    <row r="37" spans="1:39" x14ac:dyDescent="0.25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39" x14ac:dyDescent="0.25">
      <c r="A38" s="1" t="s">
        <v>10</v>
      </c>
      <c r="B38" s="10">
        <f t="shared" ref="B38:AB38" si="18">+B36/12</f>
        <v>3215.5828023333329</v>
      </c>
      <c r="C38" s="10">
        <f t="shared" si="18"/>
        <v>1998.7976545833333</v>
      </c>
      <c r="D38" s="10">
        <f t="shared" si="18"/>
        <v>848.10664847999999</v>
      </c>
      <c r="E38" s="10">
        <f t="shared" si="18"/>
        <v>1014.94730064</v>
      </c>
      <c r="F38" s="10">
        <f t="shared" si="18"/>
        <v>1011.4714537199999</v>
      </c>
      <c r="G38" s="10">
        <f t="shared" si="18"/>
        <v>868.96172999999999</v>
      </c>
      <c r="H38" s="10">
        <f t="shared" si="18"/>
        <v>573.51474180000002</v>
      </c>
      <c r="I38" s="10">
        <f t="shared" si="18"/>
        <v>260.68851899999999</v>
      </c>
      <c r="J38" s="10">
        <f t="shared" si="18"/>
        <v>173.79234599999998</v>
      </c>
      <c r="K38" s="10">
        <f t="shared" si="18"/>
        <v>347.58469199999996</v>
      </c>
      <c r="L38" s="10">
        <f t="shared" si="18"/>
        <v>0</v>
      </c>
      <c r="M38" s="10">
        <f t="shared" si="18"/>
        <v>0</v>
      </c>
      <c r="N38" s="10">
        <f t="shared" si="18"/>
        <v>0</v>
      </c>
      <c r="O38" s="10">
        <f t="shared" si="18"/>
        <v>0</v>
      </c>
      <c r="P38" s="10">
        <f t="shared" si="18"/>
        <v>0</v>
      </c>
      <c r="Q38" s="10">
        <f t="shared" si="18"/>
        <v>0</v>
      </c>
      <c r="R38" s="10">
        <f t="shared" si="18"/>
        <v>0</v>
      </c>
      <c r="S38" s="10">
        <f t="shared" si="18"/>
        <v>0</v>
      </c>
      <c r="T38" s="10">
        <f t="shared" si="18"/>
        <v>0</v>
      </c>
      <c r="U38" s="10">
        <f t="shared" si="18"/>
        <v>0</v>
      </c>
      <c r="V38" s="10">
        <f t="shared" si="18"/>
        <v>0</v>
      </c>
      <c r="W38" s="10">
        <f t="shared" si="18"/>
        <v>0</v>
      </c>
      <c r="X38" s="10">
        <f t="shared" si="18"/>
        <v>0</v>
      </c>
      <c r="Y38" s="10">
        <f t="shared" si="18"/>
        <v>0</v>
      </c>
      <c r="Z38" s="10">
        <f t="shared" si="18"/>
        <v>0</v>
      </c>
      <c r="AA38" s="10">
        <f t="shared" si="18"/>
        <v>0</v>
      </c>
      <c r="AB38" s="10">
        <f t="shared" si="18"/>
        <v>0</v>
      </c>
    </row>
    <row r="39" spans="1:39" x14ac:dyDescent="0.25">
      <c r="B39" s="7"/>
      <c r="D39" s="4"/>
      <c r="H39" s="4"/>
      <c r="I39" s="4"/>
    </row>
    <row r="40" spans="1:39" x14ac:dyDescent="0.25">
      <c r="D40" s="4"/>
      <c r="H40" s="4"/>
      <c r="I40" s="4"/>
    </row>
    <row r="41" spans="1:39" ht="13.45" thickBot="1" x14ac:dyDescent="0.3">
      <c r="A41" s="4"/>
      <c r="D41" s="4"/>
      <c r="H41" s="4"/>
      <c r="I41" s="4"/>
      <c r="L41" s="5"/>
      <c r="M41" s="5"/>
      <c r="R41" s="4"/>
      <c r="S41" s="4"/>
      <c r="AI41" s="6"/>
      <c r="AJ41" s="6"/>
      <c r="AL41" s="4"/>
      <c r="AM41" s="4"/>
    </row>
    <row r="42" spans="1:39" x14ac:dyDescent="0.25">
      <c r="A42" s="29" t="str">
        <f>+B26</f>
        <v>01.04.26</v>
      </c>
      <c r="B42" s="30"/>
      <c r="C42" s="31"/>
      <c r="D42" s="30"/>
      <c r="E42" s="32"/>
      <c r="H42" s="4"/>
      <c r="I42" s="4"/>
      <c r="N42" s="4"/>
      <c r="O42" s="4"/>
      <c r="P42" s="4"/>
      <c r="Q42" s="4"/>
      <c r="R42" s="4"/>
      <c r="S42" s="4"/>
      <c r="AK42" s="4"/>
      <c r="AL42" s="4"/>
      <c r="AM42" s="4"/>
    </row>
    <row r="43" spans="1:39" s="1" customFormat="1" x14ac:dyDescent="0.25">
      <c r="A43" s="33"/>
      <c r="B43" s="63"/>
      <c r="C43" s="63"/>
      <c r="D43" s="64" t="s">
        <v>16</v>
      </c>
      <c r="E43" s="35" t="s">
        <v>14</v>
      </c>
    </row>
    <row r="44" spans="1:39" s="1" customFormat="1" x14ac:dyDescent="0.25">
      <c r="A44" s="36" t="s">
        <v>15</v>
      </c>
      <c r="B44" s="65"/>
      <c r="C44" s="63"/>
      <c r="D44" s="62">
        <v>1.265085</v>
      </c>
      <c r="E44" s="38">
        <v>1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39" x14ac:dyDescent="0.25">
      <c r="A45" s="39" t="s">
        <v>17</v>
      </c>
      <c r="B45" s="66">
        <v>0</v>
      </c>
      <c r="C45" s="67">
        <v>650</v>
      </c>
      <c r="D45" s="68">
        <f>D$44*E45</f>
        <v>20.7220923</v>
      </c>
      <c r="E45" s="40">
        <v>16.38</v>
      </c>
      <c r="H45" s="4"/>
      <c r="I45" s="4"/>
      <c r="N45" s="4"/>
      <c r="O45" s="4"/>
      <c r="P45" s="4"/>
      <c r="Q45" s="4"/>
      <c r="R45" s="4"/>
      <c r="S45" s="4"/>
      <c r="AK45" s="4"/>
      <c r="AL45" s="4"/>
      <c r="AM45" s="4"/>
    </row>
    <row r="46" spans="1:39" x14ac:dyDescent="0.25">
      <c r="A46" s="39"/>
      <c r="B46" s="66">
        <v>650</v>
      </c>
      <c r="C46" s="67">
        <v>700</v>
      </c>
      <c r="D46" s="68">
        <f t="shared" ref="D46:D48" si="19">D$44*E46</f>
        <v>124.3578555</v>
      </c>
      <c r="E46" s="40">
        <v>98.3</v>
      </c>
      <c r="H46" s="4"/>
      <c r="I46" s="4"/>
      <c r="N46" s="4"/>
      <c r="O46" s="4"/>
      <c r="P46" s="4"/>
      <c r="Q46" s="4"/>
      <c r="R46" s="4"/>
      <c r="S46" s="4"/>
      <c r="AK46" s="4"/>
      <c r="AL46" s="4"/>
      <c r="AM46" s="4"/>
    </row>
    <row r="47" spans="1:39" x14ac:dyDescent="0.25">
      <c r="A47" s="39"/>
      <c r="B47" s="66">
        <v>700</v>
      </c>
      <c r="C47" s="67">
        <v>750</v>
      </c>
      <c r="D47" s="68">
        <f t="shared" si="19"/>
        <v>165.81469095</v>
      </c>
      <c r="E47" s="40">
        <v>131.07</v>
      </c>
      <c r="H47" s="4"/>
      <c r="I47" s="4"/>
      <c r="N47" s="4"/>
      <c r="O47" s="4"/>
      <c r="P47" s="4"/>
      <c r="Q47" s="4"/>
      <c r="R47" s="4"/>
      <c r="S47" s="4"/>
      <c r="AK47" s="4"/>
      <c r="AL47" s="4"/>
      <c r="AM47" s="4"/>
    </row>
    <row r="48" spans="1:39" ht="13.45" thickBot="1" x14ac:dyDescent="0.3">
      <c r="A48" s="41"/>
      <c r="B48" s="56">
        <v>750</v>
      </c>
      <c r="C48" s="57">
        <v>1500</v>
      </c>
      <c r="D48" s="42">
        <f t="shared" si="19"/>
        <v>207.25887555000003</v>
      </c>
      <c r="E48" s="43">
        <v>163.83000000000001</v>
      </c>
      <c r="H48" s="4"/>
      <c r="I48" s="4"/>
      <c r="N48" s="4"/>
      <c r="O48" s="4"/>
      <c r="P48" s="4"/>
      <c r="Q48" s="4"/>
      <c r="R48" s="4"/>
      <c r="S48" s="4"/>
      <c r="AK48" s="4"/>
      <c r="AL48" s="4"/>
      <c r="AM48" s="4"/>
    </row>
    <row r="49" spans="4:39" x14ac:dyDescent="0.25">
      <c r="D49" s="4"/>
      <c r="E49" s="5"/>
      <c r="H49" s="4"/>
      <c r="I49" s="4"/>
      <c r="N49" s="4"/>
      <c r="O49" s="4"/>
      <c r="P49" s="4"/>
      <c r="Q49" s="4"/>
      <c r="R49" s="4"/>
      <c r="S49" s="4"/>
      <c r="AK49" s="4"/>
      <c r="AL49" s="4"/>
      <c r="AM49" s="4"/>
    </row>
    <row r="50" spans="4:39" x14ac:dyDescent="0.25">
      <c r="D50" s="4"/>
      <c r="E50" s="5"/>
      <c r="H50" s="4"/>
      <c r="I50" s="4"/>
      <c r="N50" s="4"/>
      <c r="O50" s="4"/>
      <c r="P50" s="4"/>
      <c r="Q50" s="4"/>
      <c r="R50" s="4"/>
      <c r="S50" s="4"/>
      <c r="AK50" s="4"/>
      <c r="AL50" s="4"/>
      <c r="AM50" s="4"/>
    </row>
    <row r="51" spans="4:39" x14ac:dyDescent="0.25">
      <c r="D51" s="4"/>
      <c r="H51" s="4"/>
      <c r="I51" s="4"/>
    </row>
    <row r="52" spans="4:39" x14ac:dyDescent="0.25">
      <c r="D52" s="4"/>
      <c r="H52" s="4"/>
      <c r="I52" s="4"/>
    </row>
    <row r="53" spans="4:39" x14ac:dyDescent="0.25">
      <c r="D53" s="4"/>
      <c r="H53" s="4"/>
      <c r="I53" s="4"/>
    </row>
    <row r="54" spans="4:39" x14ac:dyDescent="0.25">
      <c r="D54" s="4"/>
      <c r="H54" s="4"/>
      <c r="I54" s="4"/>
    </row>
    <row r="55" spans="4:39" x14ac:dyDescent="0.25">
      <c r="D55" s="4"/>
      <c r="H55" s="4"/>
      <c r="I55" s="4"/>
    </row>
    <row r="56" spans="4:39" x14ac:dyDescent="0.25">
      <c r="D56" s="4"/>
      <c r="H56" s="4"/>
      <c r="I56" s="4"/>
    </row>
    <row r="57" spans="4:39" x14ac:dyDescent="0.25">
      <c r="D57" s="4"/>
      <c r="H57" s="4"/>
      <c r="I57" s="4"/>
    </row>
    <row r="58" spans="4:39" x14ac:dyDescent="0.25">
      <c r="D58" s="4"/>
      <c r="H58" s="4"/>
      <c r="I58" s="4"/>
    </row>
    <row r="59" spans="4:39" x14ac:dyDescent="0.25">
      <c r="D59" s="4"/>
      <c r="H59" s="4"/>
      <c r="I59" s="4"/>
    </row>
    <row r="60" spans="4:39" x14ac:dyDescent="0.25">
      <c r="D60" s="4"/>
      <c r="H60" s="4"/>
      <c r="I60" s="4"/>
    </row>
    <row r="61" spans="4:39" x14ac:dyDescent="0.25">
      <c r="D61" s="4"/>
      <c r="H61" s="4"/>
      <c r="I61" s="4"/>
    </row>
    <row r="62" spans="4:39" x14ac:dyDescent="0.25">
      <c r="D62" s="4"/>
      <c r="H62" s="4"/>
      <c r="I62" s="4"/>
    </row>
    <row r="63" spans="4:39" x14ac:dyDescent="0.25">
      <c r="D63" s="4"/>
      <c r="H63" s="4"/>
      <c r="I63" s="4"/>
    </row>
    <row r="64" spans="4:39" x14ac:dyDescent="0.25">
      <c r="D64" s="4"/>
      <c r="H64" s="4"/>
      <c r="I64" s="4"/>
    </row>
    <row r="65" spans="4:9" x14ac:dyDescent="0.25">
      <c r="D65" s="4"/>
      <c r="H65" s="4"/>
      <c r="I65" s="4"/>
    </row>
    <row r="66" spans="4:9" x14ac:dyDescent="0.25">
      <c r="D66" s="4"/>
      <c r="H66" s="4"/>
      <c r="I66" s="4"/>
    </row>
    <row r="67" spans="4:9" x14ac:dyDescent="0.25">
      <c r="D67" s="4"/>
      <c r="H67" s="4"/>
      <c r="I67" s="4"/>
    </row>
    <row r="68" spans="4:9" x14ac:dyDescent="0.25">
      <c r="D68" s="4"/>
      <c r="H68" s="4"/>
      <c r="I68" s="4"/>
    </row>
    <row r="69" spans="4:9" x14ac:dyDescent="0.25">
      <c r="D69" s="4"/>
      <c r="H69" s="4"/>
      <c r="I69" s="4"/>
    </row>
    <row r="70" spans="4:9" x14ac:dyDescent="0.25">
      <c r="D70" s="4"/>
      <c r="H70" s="4"/>
      <c r="I70" s="4"/>
    </row>
    <row r="71" spans="4:9" x14ac:dyDescent="0.25">
      <c r="D71" s="4"/>
      <c r="H71" s="4"/>
      <c r="I71" s="4"/>
    </row>
    <row r="72" spans="4:9" x14ac:dyDescent="0.25">
      <c r="D72" s="4"/>
      <c r="H72" s="4"/>
      <c r="I72" s="4"/>
    </row>
    <row r="73" spans="4:9" x14ac:dyDescent="0.25">
      <c r="D73" s="4"/>
      <c r="H73" s="4"/>
      <c r="I73" s="4"/>
    </row>
    <row r="74" spans="4:9" x14ac:dyDescent="0.25">
      <c r="D74" s="4"/>
      <c r="H74" s="4"/>
      <c r="I74" s="4"/>
    </row>
    <row r="75" spans="4:9" x14ac:dyDescent="0.25">
      <c r="D75" s="4"/>
      <c r="H75" s="4"/>
      <c r="I75" s="4"/>
    </row>
    <row r="76" spans="4:9" x14ac:dyDescent="0.25">
      <c r="D76" s="4"/>
      <c r="H76" s="4"/>
      <c r="I76" s="4"/>
    </row>
    <row r="77" spans="4:9" x14ac:dyDescent="0.25">
      <c r="D77" s="4"/>
      <c r="H77" s="4"/>
      <c r="I77" s="4"/>
    </row>
    <row r="78" spans="4:9" x14ac:dyDescent="0.25">
      <c r="D78" s="4"/>
      <c r="H78" s="4"/>
      <c r="I78" s="4"/>
    </row>
    <row r="79" spans="4:9" x14ac:dyDescent="0.25">
      <c r="D79" s="4"/>
      <c r="H79" s="4"/>
      <c r="I79" s="4"/>
    </row>
    <row r="80" spans="4:9" x14ac:dyDescent="0.25">
      <c r="D80" s="4"/>
      <c r="H80" s="4"/>
      <c r="I80" s="4"/>
    </row>
    <row r="81" spans="4:9" x14ac:dyDescent="0.25">
      <c r="D81" s="4"/>
      <c r="H81" s="4"/>
      <c r="I81" s="4"/>
    </row>
    <row r="82" spans="4:9" x14ac:dyDescent="0.25">
      <c r="D82" s="4"/>
      <c r="H82" s="4"/>
      <c r="I82" s="4"/>
    </row>
    <row r="83" spans="4:9" x14ac:dyDescent="0.25">
      <c r="D83" s="4"/>
      <c r="H83" s="4"/>
      <c r="I83" s="4"/>
    </row>
    <row r="84" spans="4:9" x14ac:dyDescent="0.25">
      <c r="D84" s="4"/>
      <c r="H84" s="4"/>
      <c r="I84" s="4"/>
    </row>
    <row r="85" spans="4:9" x14ac:dyDescent="0.25">
      <c r="D85" s="4"/>
      <c r="H85" s="4"/>
      <c r="I85" s="4"/>
    </row>
    <row r="86" spans="4:9" x14ac:dyDescent="0.25">
      <c r="D86" s="4"/>
      <c r="H86" s="4"/>
      <c r="I86" s="4"/>
    </row>
    <row r="87" spans="4:9" x14ac:dyDescent="0.25">
      <c r="D87" s="4"/>
      <c r="H87" s="4"/>
      <c r="I87" s="4"/>
    </row>
    <row r="88" spans="4:9" x14ac:dyDescent="0.25">
      <c r="D88" s="4"/>
      <c r="H88" s="4"/>
      <c r="I88" s="4"/>
    </row>
    <row r="89" spans="4:9" x14ac:dyDescent="0.25">
      <c r="D89" s="4"/>
      <c r="H89" s="4"/>
      <c r="I89" s="4"/>
    </row>
    <row r="90" spans="4:9" x14ac:dyDescent="0.25">
      <c r="D90" s="4"/>
      <c r="H90" s="4"/>
      <c r="I90" s="4"/>
    </row>
    <row r="91" spans="4:9" x14ac:dyDescent="0.25">
      <c r="D91" s="4"/>
      <c r="H91" s="4"/>
      <c r="I91" s="4"/>
    </row>
    <row r="92" spans="4:9" x14ac:dyDescent="0.25">
      <c r="D92" s="4"/>
      <c r="H92" s="4"/>
      <c r="I92" s="4"/>
    </row>
    <row r="93" spans="4:9" x14ac:dyDescent="0.25">
      <c r="D93" s="4"/>
      <c r="H93" s="4"/>
      <c r="I93" s="4"/>
    </row>
    <row r="94" spans="4:9" x14ac:dyDescent="0.25">
      <c r="D94" s="4"/>
      <c r="H94" s="4"/>
      <c r="I94" s="4"/>
    </row>
    <row r="95" spans="4:9" x14ac:dyDescent="0.25">
      <c r="D95" s="4"/>
      <c r="H95" s="4"/>
      <c r="I95" s="4"/>
    </row>
    <row r="96" spans="4:9" x14ac:dyDescent="0.25">
      <c r="D96" s="4"/>
      <c r="H96" s="4"/>
      <c r="I96" s="4"/>
    </row>
    <row r="97" spans="4:9" x14ac:dyDescent="0.25">
      <c r="D97" s="4"/>
      <c r="H97" s="4"/>
      <c r="I97" s="4"/>
    </row>
    <row r="98" spans="4:9" x14ac:dyDescent="0.25">
      <c r="D98" s="4"/>
      <c r="H98" s="4"/>
      <c r="I9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CFFD1-B856-42F9-B1FF-35C19D8FBFD9}">
  <sheetPr codeName="Ark4"/>
  <dimension ref="A1:AM98"/>
  <sheetViews>
    <sheetView topLeftCell="A4" zoomScale="106" zoomScaleNormal="106" workbookViewId="0">
      <selection activeCell="C6" sqref="C6"/>
    </sheetView>
  </sheetViews>
  <sheetFormatPr defaultColWidth="9.453125" defaultRowHeight="12.9" x14ac:dyDescent="0.25"/>
  <cols>
    <col min="1" max="1" width="27.54296875" style="1" bestFit="1" customWidth="1"/>
    <col min="2" max="2" width="12.54296875" style="4" customWidth="1"/>
    <col min="3" max="3" width="12.54296875" style="8" customWidth="1"/>
    <col min="4" max="4" width="12.54296875" style="18" customWidth="1"/>
    <col min="5" max="7" width="12.54296875" style="4" customWidth="1"/>
    <col min="8" max="8" width="12.54296875" style="19" customWidth="1"/>
    <col min="9" max="9" width="12.54296875" style="18" customWidth="1"/>
    <col min="10" max="13" width="12.54296875" style="4" customWidth="1"/>
    <col min="14" max="19" width="12.54296875" style="5" customWidth="1"/>
    <col min="20" max="28" width="12.54296875" style="4" customWidth="1"/>
    <col min="29" max="36" width="9.453125" style="4"/>
    <col min="37" max="39" width="8.453125" style="6" bestFit="1" customWidth="1"/>
    <col min="40" max="16384" width="9.453125" style="4"/>
  </cols>
  <sheetData>
    <row r="1" spans="1:28" x14ac:dyDescent="0.25">
      <c r="A1" s="1" t="s">
        <v>0</v>
      </c>
      <c r="B1" s="2" t="s">
        <v>1</v>
      </c>
      <c r="C1" s="3" t="s">
        <v>45</v>
      </c>
      <c r="D1" s="4"/>
      <c r="H1" s="4"/>
      <c r="I1" s="4"/>
    </row>
    <row r="2" spans="1:28" x14ac:dyDescent="0.25">
      <c r="B2" s="7"/>
      <c r="D2" s="4"/>
      <c r="H2" s="4"/>
      <c r="I2" s="4"/>
    </row>
    <row r="3" spans="1:28" x14ac:dyDescent="0.25">
      <c r="A3" s="1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8" x14ac:dyDescent="0.25">
      <c r="A4" s="60" t="str">
        <f>"U-timer for "&amp;B1</f>
        <v>U-timer for 01.08.26</v>
      </c>
      <c r="B4" s="58">
        <v>475</v>
      </c>
      <c r="C4" s="58">
        <v>550</v>
      </c>
      <c r="D4" s="58">
        <v>444</v>
      </c>
      <c r="E4" s="58">
        <v>0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x14ac:dyDescent="0.25">
      <c r="A5" s="61" t="s">
        <v>8</v>
      </c>
      <c r="B5" s="59">
        <v>0.55000000000000004</v>
      </c>
      <c r="C5" s="59">
        <v>0.65</v>
      </c>
      <c r="D5" s="59">
        <v>0.45</v>
      </c>
      <c r="E5" s="59">
        <v>0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x14ac:dyDescent="0.25">
      <c r="A7" s="1" t="str">
        <f>+B18&amp;" - "&amp;C18</f>
        <v>0 - 750</v>
      </c>
      <c r="B7" s="21">
        <f>+IF(B4&gt;$C$18*B5,$C$18*B5*$D$18,B4*$D$18)</f>
        <v>11769.656926500002</v>
      </c>
      <c r="C7" s="21">
        <f>+IF(C4&gt;$C$18*C5,$C$18*C5*$D$18,C4*$D$18)</f>
        <v>13909.5945495</v>
      </c>
      <c r="D7" s="21">
        <f>+IF(D4&gt;$C$18*D5,$C$18*D5*$D$18,D4*$D$18)</f>
        <v>9629.7193035</v>
      </c>
      <c r="E7" s="2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x14ac:dyDescent="0.25">
      <c r="A8" s="1" t="str">
        <f>+B19&amp;" - "&amp;C19</f>
        <v>750 - 800</v>
      </c>
      <c r="B8" s="21">
        <f>+IF(B4&lt;$C$18*B5,0,IF(B4&gt;$C$19*B5,($C$19-$B$19)*B5*$D$19,(B4-$B$19*B5)*$D$19))</f>
        <v>2294.4090983000001</v>
      </c>
      <c r="C8" s="21">
        <f>+IF(C4&lt;$C$18*C5,0,IF(C4&gt;$C$19*C5,($C$19-$B$19)*C5*$D$19,(C4-$B$19*C5)*$D$19))</f>
        <v>2711.5743889</v>
      </c>
      <c r="D8" s="21">
        <f>+IF(D4&lt;$C$18*D5,0,IF(D4&gt;$C$19*D5,($C$19-$B$19)*D5*$D$19,(D4-$B$19*D5)*$D$19))</f>
        <v>1877.2438076999999</v>
      </c>
      <c r="E8" s="2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x14ac:dyDescent="0.25">
      <c r="A9" s="1" t="str">
        <f>+B20&amp;" - "&amp;C20</f>
        <v>800 - 835</v>
      </c>
      <c r="B9" s="21">
        <f>+IF(B4&lt;$B$20*B5,0,IF(B4&gt;$C$20*B5,($C$20-$B$20)*B5*$D$20,(B4-$B$20*B5)*$D$20))</f>
        <v>3212.41782939</v>
      </c>
      <c r="C9" s="21">
        <f>+IF(C4&lt;$B$20*C5,0,IF(C4&gt;$C$20*C5,($C$20-$B$20)*C5*$D$20,(C4-$B$20*C5)*$D$20))</f>
        <v>3796.4937983700001</v>
      </c>
      <c r="D9" s="21">
        <f>+IF(D4&lt;$B$20*D5,0,IF(D4&gt;$C$20*D5,($C$20-$B$20)*D5*$D$20,(D4-$B$20*D5)*$D$20))</f>
        <v>2628.3418604100002</v>
      </c>
      <c r="E9" s="2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x14ac:dyDescent="0.25">
      <c r="A10" s="1" t="str">
        <f>+B21&amp;" - "&amp;C21</f>
        <v>835 - 1500</v>
      </c>
      <c r="B10" s="21">
        <f>+IF(B4&lt;$B$21*B5,0,IF(B4&gt;$C$21*B5,($C$21-$B$21)*$D$21,(B4-$B$21*B5)*$D$21))</f>
        <v>3285.2769282899885</v>
      </c>
      <c r="C10" s="21">
        <f>+IF(C4&lt;$B$21*C5,0,IF(C4&gt;$C$21*C5,($C$21-$B$21)*$D$21,(C4-$B$21*C5)*$D$21))</f>
        <v>1512.2703320700002</v>
      </c>
      <c r="D10" s="21">
        <f>+IF(D4&lt;$B$21*D5,0,IF(D4&gt;$C$21*D5,($C$21-$B$21)*$D$21,(D4-$B$21*D5)*$D$21))</f>
        <v>14236.200022590001</v>
      </c>
      <c r="E10" s="21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x14ac:dyDescent="0.25">
      <c r="A11" s="1" t="s">
        <v>9</v>
      </c>
      <c r="B11" s="22">
        <f t="shared" ref="B11:D11" si="0">SUM(B7:B10)</f>
        <v>20561.760782479992</v>
      </c>
      <c r="C11" s="22">
        <f t="shared" si="0"/>
        <v>21929.93306884</v>
      </c>
      <c r="D11" s="22">
        <f t="shared" si="0"/>
        <v>28371.504994200004</v>
      </c>
      <c r="E11" s="22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x14ac:dyDescent="0.25">
      <c r="B12" s="21"/>
      <c r="C12" s="21"/>
      <c r="D12" s="21"/>
      <c r="E12" s="2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x14ac:dyDescent="0.25">
      <c r="A13" s="1" t="s">
        <v>10</v>
      </c>
      <c r="B13" s="21">
        <f t="shared" ref="B13:D13" si="1">+B11/12</f>
        <v>1713.480065206666</v>
      </c>
      <c r="C13" s="21">
        <f t="shared" si="1"/>
        <v>1827.4944224033334</v>
      </c>
      <c r="D13" s="21">
        <f t="shared" si="1"/>
        <v>2364.2920828500005</v>
      </c>
      <c r="E13" s="21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3.45" thickBot="1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3.45" thickBot="1" x14ac:dyDescent="0.3">
      <c r="A15" s="29" t="str">
        <f>+B1</f>
        <v>01.08.26</v>
      </c>
      <c r="B15" s="30"/>
      <c r="C15" s="31"/>
      <c r="D15" s="30"/>
      <c r="E15" s="32"/>
      <c r="H15" s="4"/>
      <c r="I15" s="4"/>
    </row>
    <row r="16" spans="1:28" ht="25.8" x14ac:dyDescent="0.25">
      <c r="A16" s="69"/>
      <c r="B16" s="70"/>
      <c r="C16" s="70"/>
      <c r="D16" s="71" t="s">
        <v>1</v>
      </c>
      <c r="E16" s="72" t="s">
        <v>14</v>
      </c>
      <c r="G16" s="11"/>
      <c r="H16" s="12" t="s">
        <v>11</v>
      </c>
      <c r="I16" s="12" t="s">
        <v>12</v>
      </c>
      <c r="J16" s="12" t="s">
        <v>13</v>
      </c>
    </row>
    <row r="17" spans="1:39" x14ac:dyDescent="0.25">
      <c r="A17" s="36" t="s">
        <v>15</v>
      </c>
      <c r="B17" s="65"/>
      <c r="C17" s="63"/>
      <c r="D17" s="62">
        <v>1.273204</v>
      </c>
      <c r="E17" s="38">
        <v>1</v>
      </c>
      <c r="G17" s="11" t="s">
        <v>1</v>
      </c>
      <c r="H17" s="13">
        <f>+COUNTIF(B4:AB4,"&gt;1")</f>
        <v>3</v>
      </c>
      <c r="I17" s="23">
        <f>+SUM(B4:AB4)</f>
        <v>1469</v>
      </c>
      <c r="J17" s="23">
        <f>+SUM(B11:E11)</f>
        <v>70863.198845520004</v>
      </c>
      <c r="L17" s="5"/>
      <c r="M17" s="5"/>
      <c r="R17" s="4"/>
      <c r="S17" s="4"/>
      <c r="AI17" s="6"/>
      <c r="AJ17" s="6"/>
      <c r="AL17" s="4"/>
      <c r="AM17" s="4"/>
    </row>
    <row r="18" spans="1:39" x14ac:dyDescent="0.25">
      <c r="A18" s="39" t="s">
        <v>17</v>
      </c>
      <c r="B18" s="66">
        <v>0</v>
      </c>
      <c r="C18" s="67">
        <v>750</v>
      </c>
      <c r="D18" s="68">
        <f>E18*D$17</f>
        <v>28.53250164</v>
      </c>
      <c r="E18" s="40">
        <v>22.41</v>
      </c>
      <c r="G18" s="11" t="s">
        <v>16</v>
      </c>
      <c r="H18" s="13">
        <f>+COUNTIF(B4:AB4,"&gt;1")</f>
        <v>3</v>
      </c>
      <c r="I18" s="23">
        <f>+SUM(B29:AB29)</f>
        <v>1469</v>
      </c>
      <c r="J18" s="23">
        <f>+SUM(B36:E36)</f>
        <v>41914.244909159999</v>
      </c>
      <c r="N18" s="4"/>
      <c r="O18" s="4"/>
      <c r="P18" s="4"/>
      <c r="Q18" s="4"/>
      <c r="R18" s="4"/>
      <c r="S18" s="4"/>
      <c r="AK18" s="4"/>
      <c r="AL18" s="4"/>
      <c r="AM18" s="4"/>
    </row>
    <row r="19" spans="1:39" s="1" customFormat="1" x14ac:dyDescent="0.25">
      <c r="A19" s="39" t="s">
        <v>19</v>
      </c>
      <c r="B19" s="66">
        <v>750</v>
      </c>
      <c r="C19" s="67">
        <v>800</v>
      </c>
      <c r="D19" s="68">
        <f t="shared" ref="D19:D21" si="2">E19*D$17</f>
        <v>83.433058119999998</v>
      </c>
      <c r="E19" s="40">
        <v>65.53</v>
      </c>
      <c r="G19" s="11" t="s">
        <v>18</v>
      </c>
      <c r="H19" s="11"/>
      <c r="I19" s="23"/>
      <c r="J19" s="24">
        <f>+J17-J18</f>
        <v>28948.953936360005</v>
      </c>
    </row>
    <row r="20" spans="1:39" s="1" customFormat="1" x14ac:dyDescent="0.25">
      <c r="A20" s="39"/>
      <c r="B20" s="66">
        <v>800</v>
      </c>
      <c r="C20" s="67">
        <v>835</v>
      </c>
      <c r="D20" s="68">
        <f t="shared" si="2"/>
        <v>166.87884828</v>
      </c>
      <c r="E20" s="40">
        <v>131.07</v>
      </c>
      <c r="F20" s="15"/>
      <c r="K20" s="15"/>
      <c r="L20" s="15"/>
      <c r="M20" s="15"/>
      <c r="N20" s="15"/>
      <c r="O20" s="15"/>
    </row>
    <row r="21" spans="1:39" ht="13.45" thickBot="1" x14ac:dyDescent="0.3">
      <c r="A21" s="41"/>
      <c r="B21" s="56">
        <v>835</v>
      </c>
      <c r="C21" s="57">
        <v>1500</v>
      </c>
      <c r="D21" s="42">
        <f t="shared" si="2"/>
        <v>208.58901132000003</v>
      </c>
      <c r="E21" s="43">
        <v>163.83000000000001</v>
      </c>
      <c r="G21" s="11" t="s">
        <v>29</v>
      </c>
      <c r="H21" s="11"/>
      <c r="I21" s="11"/>
      <c r="J21" s="28">
        <f>J17/J18</f>
        <v>1.6906710117073698</v>
      </c>
      <c r="N21" s="4"/>
      <c r="O21" s="4"/>
      <c r="P21" s="4"/>
      <c r="Q21" s="4"/>
      <c r="R21" s="4"/>
      <c r="S21" s="4"/>
      <c r="AK21" s="4"/>
      <c r="AL21" s="4"/>
      <c r="AM21" s="4"/>
    </row>
    <row r="22" spans="1:39" x14ac:dyDescent="0.25">
      <c r="A22" s="4"/>
      <c r="C22" s="4"/>
      <c r="D22" s="4"/>
      <c r="H22" s="4"/>
      <c r="I22" s="4"/>
      <c r="N22" s="4"/>
      <c r="O22" s="4"/>
      <c r="P22" s="4"/>
      <c r="Q22" s="4"/>
      <c r="R22" s="4"/>
      <c r="S22" s="4"/>
      <c r="AK22" s="4"/>
      <c r="AL22" s="4"/>
      <c r="AM22" s="4"/>
    </row>
    <row r="23" spans="1:39" x14ac:dyDescent="0.25">
      <c r="A23" s="46" t="s">
        <v>27</v>
      </c>
      <c r="B23" s="47">
        <f>B11-B36</f>
        <v>7008.8225034799925</v>
      </c>
      <c r="C23" s="47">
        <f t="shared" ref="C23:E23" si="3">C11-C36</f>
        <v>6237.0571668400007</v>
      </c>
      <c r="D23" s="47">
        <f t="shared" si="3"/>
        <v>15703.074266040005</v>
      </c>
      <c r="E23" s="47">
        <f t="shared" si="3"/>
        <v>0</v>
      </c>
      <c r="H23" s="4"/>
      <c r="I23" s="4"/>
      <c r="N23" s="4"/>
      <c r="O23" s="4"/>
      <c r="P23" s="4"/>
      <c r="Q23" s="4"/>
      <c r="R23" s="4"/>
      <c r="S23" s="4"/>
      <c r="AK23" s="4"/>
      <c r="AL23" s="4"/>
      <c r="AM23" s="4"/>
    </row>
    <row r="24" spans="1:39" x14ac:dyDescent="0.25">
      <c r="A24" s="44" t="s">
        <v>28</v>
      </c>
      <c r="B24" s="45">
        <f>B13-B38</f>
        <v>584.06854195666597</v>
      </c>
      <c r="C24" s="45">
        <f t="shared" ref="C24:E24" si="4">C13-C38</f>
        <v>519.75476390333347</v>
      </c>
      <c r="D24" s="45">
        <f t="shared" si="4"/>
        <v>1308.5895221700005</v>
      </c>
      <c r="E24" s="45">
        <f t="shared" si="4"/>
        <v>0</v>
      </c>
      <c r="H24" s="4"/>
      <c r="I24" s="4"/>
      <c r="N24" s="4"/>
      <c r="O24" s="4"/>
      <c r="P24" s="4"/>
      <c r="Q24" s="4"/>
      <c r="R24" s="4"/>
      <c r="S24" s="4"/>
      <c r="AK24" s="4"/>
      <c r="AL24" s="4"/>
      <c r="AM24" s="4"/>
    </row>
    <row r="25" spans="1:39" x14ac:dyDescent="0.25">
      <c r="D25" s="4"/>
      <c r="E25" s="5"/>
      <c r="H25" s="4"/>
      <c r="I25" s="4"/>
      <c r="N25" s="4"/>
      <c r="O25" s="4"/>
      <c r="P25" s="4"/>
      <c r="Q25" s="4"/>
      <c r="R25" s="4"/>
      <c r="S25" s="4"/>
      <c r="AK25" s="4"/>
      <c r="AL25" s="4"/>
      <c r="AM25" s="4"/>
    </row>
    <row r="26" spans="1:39" x14ac:dyDescent="0.25">
      <c r="A26" s="1" t="s">
        <v>0</v>
      </c>
      <c r="B26" s="2" t="str">
        <f>+D43</f>
        <v>01.04.26</v>
      </c>
      <c r="C26" s="3" t="s">
        <v>45</v>
      </c>
      <c r="D26" s="4"/>
      <c r="H26" s="4"/>
      <c r="I26" s="4"/>
    </row>
    <row r="27" spans="1:39" x14ac:dyDescent="0.25">
      <c r="B27" s="7"/>
      <c r="D27" s="4"/>
      <c r="H27" s="4"/>
      <c r="I27" s="4"/>
    </row>
    <row r="28" spans="1:39" x14ac:dyDescent="0.25">
      <c r="A28" s="1" t="s">
        <v>3</v>
      </c>
      <c r="B28" s="20" t="s">
        <v>4</v>
      </c>
      <c r="C28" s="20" t="s">
        <v>5</v>
      </c>
      <c r="D28" s="20" t="s">
        <v>6</v>
      </c>
      <c r="E28" s="20" t="s">
        <v>7</v>
      </c>
      <c r="F28" s="25"/>
      <c r="G28" s="25"/>
      <c r="H28" s="25"/>
      <c r="I28" s="25"/>
      <c r="J28" s="25"/>
      <c r="K28" s="25"/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39" x14ac:dyDescent="0.25">
      <c r="A29" s="60" t="str">
        <f>"U-timer for "&amp;B26</f>
        <v>U-timer for 01.04.26</v>
      </c>
      <c r="B29" s="58">
        <v>475</v>
      </c>
      <c r="C29" s="58">
        <v>550</v>
      </c>
      <c r="D29" s="58">
        <v>444</v>
      </c>
      <c r="E29" s="58">
        <v>0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39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39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39" x14ac:dyDescent="0.25">
      <c r="A32" s="1" t="str">
        <f>+B45&amp;" - "&amp;C45</f>
        <v>0 - 750</v>
      </c>
      <c r="B32" s="21">
        <f>+IF(B29&gt;$C$18,$C$18*$D$18,B29*$D$18)</f>
        <v>13552.938279</v>
      </c>
      <c r="C32" s="21">
        <f>+IF(C29&gt;$C$18,$C$18*$D$18,C29*$D$18)</f>
        <v>15692.875902</v>
      </c>
      <c r="D32" s="21">
        <f>+IF(D29&gt;$C$18,$C$18*$D$18,D29*$D$18)</f>
        <v>12668.430728159999</v>
      </c>
      <c r="E32" s="2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39" x14ac:dyDescent="0.25">
      <c r="A33" s="1" t="str">
        <f t="shared" ref="A33:A35" si="5">+B46&amp;" - "&amp;C46</f>
        <v>750 - 800</v>
      </c>
      <c r="B33" s="21">
        <f>+IF(B29&lt;$C$18,0,IF(B29&gt;$C$19,($C$19-$B$19)*$D$19,(B29-$B$19)*$D$19))</f>
        <v>0</v>
      </c>
      <c r="C33" s="21">
        <f>+IF(C29&lt;$C$18,0,IF(C29&gt;$C$19,($C$19-$B$19)*$D$19,(C29-$B$19)*$D$19))</f>
        <v>0</v>
      </c>
      <c r="D33" s="21">
        <f>+IF(D29&lt;$C$18,0,IF(D29&gt;$C$19,($C$19-$B$19)*$D$19,(D29-$B$19)*$D$19))</f>
        <v>0</v>
      </c>
      <c r="E33" s="2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39" x14ac:dyDescent="0.25">
      <c r="A34" s="1" t="str">
        <f t="shared" si="5"/>
        <v>800 - 835</v>
      </c>
      <c r="B34" s="21">
        <f>+IF(B29&lt;$B$20,0,IF(B29&gt;$C$20,($C$20-$B$20)*$D$20,(B29-$B$20)*$D$20))</f>
        <v>0</v>
      </c>
      <c r="C34" s="21">
        <f>+IF(C29&lt;$B$20,0,IF(C29&gt;$C$20,($C$20-$B$20)*$D$20,(C29-$B$20)*$D$20))</f>
        <v>0</v>
      </c>
      <c r="D34" s="21">
        <f>+IF(D29&lt;$B$20,0,IF(D29&gt;$C$20,($C$20-$B$20)*$D$20,(D29-$B$20)*$D$20))</f>
        <v>0</v>
      </c>
      <c r="E34" s="2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39" x14ac:dyDescent="0.25">
      <c r="A35" s="1" t="str">
        <f t="shared" si="5"/>
        <v>835 - 1500</v>
      </c>
      <c r="B35" s="21">
        <f>+IF(B29&lt;$B$21,0,IF(B29&gt;$C$21,($C$21-$B$21)*$D$21,(B29-$B$21)*$D$21))</f>
        <v>0</v>
      </c>
      <c r="C35" s="21">
        <f>+IF(C29&lt;$B$21,0,IF(C29&gt;$C$21,($C$21-$B$21)*$D$21,(C29-$B$21)*$D$21))</f>
        <v>0</v>
      </c>
      <c r="D35" s="21">
        <f>+IF(D29&lt;$B$21,0,IF(D29&gt;$C$21,($C$21-$B$21)*$D$21,(D29-$B$21)*$D$21))</f>
        <v>0</v>
      </c>
      <c r="E35" s="2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39" x14ac:dyDescent="0.25">
      <c r="A36" s="1" t="s">
        <v>9</v>
      </c>
      <c r="B36" s="22">
        <f t="shared" ref="B36:C36" si="6">SUM(B32:B35)</f>
        <v>13552.938279</v>
      </c>
      <c r="C36" s="22">
        <f t="shared" si="6"/>
        <v>15692.875902</v>
      </c>
      <c r="D36" s="22">
        <f t="shared" ref="D36" si="7">SUM(D32:D35)</f>
        <v>12668.430728159999</v>
      </c>
      <c r="E36" s="22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39" x14ac:dyDescent="0.25">
      <c r="B37" s="21"/>
      <c r="C37" s="21"/>
      <c r="D37" s="21"/>
      <c r="E37" s="2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39" x14ac:dyDescent="0.25">
      <c r="A38" s="1" t="s">
        <v>10</v>
      </c>
      <c r="B38" s="21">
        <f t="shared" ref="B38:C38" si="8">+B36/12</f>
        <v>1129.4115232500001</v>
      </c>
      <c r="C38" s="21">
        <f t="shared" si="8"/>
        <v>1307.7396584999999</v>
      </c>
      <c r="D38" s="21">
        <f t="shared" ref="D38" si="9">+D36/12</f>
        <v>1055.70256068</v>
      </c>
      <c r="E38" s="2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39" x14ac:dyDescent="0.25">
      <c r="B39" s="7"/>
      <c r="D39" s="4"/>
      <c r="H39" s="4"/>
      <c r="I39" s="4"/>
    </row>
    <row r="40" spans="1:39" x14ac:dyDescent="0.25">
      <c r="D40" s="4"/>
      <c r="H40" s="4"/>
      <c r="I40" s="4"/>
    </row>
    <row r="41" spans="1:39" ht="13.45" thickBot="1" x14ac:dyDescent="0.3">
      <c r="A41" s="4"/>
      <c r="D41" s="4"/>
      <c r="H41" s="4"/>
      <c r="I41" s="4"/>
      <c r="L41" s="5"/>
      <c r="M41" s="5"/>
      <c r="R41" s="4"/>
      <c r="S41" s="4"/>
      <c r="AI41" s="6"/>
      <c r="AJ41" s="6"/>
      <c r="AL41" s="4"/>
      <c r="AM41" s="4"/>
    </row>
    <row r="42" spans="1:39" x14ac:dyDescent="0.25">
      <c r="A42" s="29" t="str">
        <f>+B26</f>
        <v>01.04.26</v>
      </c>
      <c r="B42" s="30"/>
      <c r="C42" s="31"/>
      <c r="D42" s="30"/>
      <c r="E42" s="32"/>
      <c r="H42" s="4"/>
      <c r="I42" s="4"/>
      <c r="N42" s="4"/>
      <c r="O42" s="4"/>
      <c r="P42" s="4"/>
      <c r="Q42" s="4"/>
      <c r="R42" s="4"/>
      <c r="S42" s="4"/>
      <c r="AK42" s="4"/>
      <c r="AL42" s="4"/>
      <c r="AM42" s="4"/>
    </row>
    <row r="43" spans="1:39" s="1" customFormat="1" x14ac:dyDescent="0.25">
      <c r="A43" s="33"/>
      <c r="B43" s="63"/>
      <c r="C43" s="63"/>
      <c r="D43" s="64" t="s">
        <v>16</v>
      </c>
      <c r="E43" s="35" t="s">
        <v>14</v>
      </c>
    </row>
    <row r="44" spans="1:39" s="1" customFormat="1" x14ac:dyDescent="0.25">
      <c r="A44" s="36" t="s">
        <v>15</v>
      </c>
      <c r="B44" s="65"/>
      <c r="C44" s="63"/>
      <c r="D44" s="62">
        <v>1.265085</v>
      </c>
      <c r="E44" s="38">
        <v>1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39" x14ac:dyDescent="0.25">
      <c r="A45" s="39" t="s">
        <v>17</v>
      </c>
      <c r="B45" s="66">
        <v>0</v>
      </c>
      <c r="C45" s="67">
        <v>750</v>
      </c>
      <c r="D45" s="68">
        <f>E45*D$44</f>
        <v>28.350554850000002</v>
      </c>
      <c r="E45" s="40">
        <v>22.41</v>
      </c>
      <c r="H45" s="4"/>
      <c r="I45" s="4"/>
      <c r="N45" s="4"/>
      <c r="O45" s="4"/>
      <c r="P45" s="4"/>
      <c r="Q45" s="4"/>
      <c r="R45" s="4"/>
      <c r="S45" s="4"/>
      <c r="AK45" s="4"/>
      <c r="AL45" s="4"/>
      <c r="AM45" s="4"/>
    </row>
    <row r="46" spans="1:39" x14ac:dyDescent="0.25">
      <c r="A46" s="39"/>
      <c r="B46" s="66">
        <v>750</v>
      </c>
      <c r="C46" s="67">
        <v>800</v>
      </c>
      <c r="D46" s="68">
        <f t="shared" ref="D46:D48" si="10">E46*D$44</f>
        <v>82.90102005</v>
      </c>
      <c r="E46" s="40">
        <v>65.53</v>
      </c>
      <c r="H46" s="4"/>
      <c r="I46" s="4"/>
      <c r="N46" s="4"/>
      <c r="O46" s="4"/>
      <c r="P46" s="4"/>
      <c r="Q46" s="4"/>
      <c r="R46" s="4"/>
      <c r="S46" s="4"/>
      <c r="AK46" s="4"/>
      <c r="AL46" s="4"/>
      <c r="AM46" s="4"/>
    </row>
    <row r="47" spans="1:39" x14ac:dyDescent="0.25">
      <c r="A47" s="39"/>
      <c r="B47" s="66">
        <v>800</v>
      </c>
      <c r="C47" s="67">
        <v>835</v>
      </c>
      <c r="D47" s="68">
        <f t="shared" si="10"/>
        <v>165.81469095</v>
      </c>
      <c r="E47" s="40">
        <v>131.07</v>
      </c>
      <c r="H47" s="4"/>
      <c r="I47" s="4"/>
      <c r="N47" s="4"/>
      <c r="O47" s="4"/>
      <c r="P47" s="4"/>
      <c r="Q47" s="4"/>
      <c r="R47" s="4"/>
      <c r="S47" s="4"/>
      <c r="AK47" s="4"/>
      <c r="AL47" s="4"/>
      <c r="AM47" s="4"/>
    </row>
    <row r="48" spans="1:39" ht="13.45" thickBot="1" x14ac:dyDescent="0.3">
      <c r="A48" s="41"/>
      <c r="B48" s="56">
        <v>835</v>
      </c>
      <c r="C48" s="57">
        <v>1500</v>
      </c>
      <c r="D48" s="42">
        <f t="shared" si="10"/>
        <v>207.25887555000003</v>
      </c>
      <c r="E48" s="43">
        <v>163.83000000000001</v>
      </c>
      <c r="H48" s="4"/>
      <c r="I48" s="4"/>
      <c r="N48" s="4"/>
      <c r="O48" s="4"/>
      <c r="P48" s="4"/>
      <c r="Q48" s="4"/>
      <c r="R48" s="4"/>
      <c r="S48" s="4"/>
      <c r="AK48" s="4"/>
      <c r="AL48" s="4"/>
      <c r="AM48" s="4"/>
    </row>
    <row r="49" spans="4:39" x14ac:dyDescent="0.25">
      <c r="D49" s="4"/>
      <c r="E49" s="5"/>
      <c r="H49" s="4"/>
      <c r="I49" s="4"/>
      <c r="N49" s="4"/>
      <c r="O49" s="4"/>
      <c r="P49" s="4"/>
      <c r="Q49" s="4"/>
      <c r="R49" s="4"/>
      <c r="S49" s="4"/>
      <c r="AK49" s="4"/>
      <c r="AL49" s="4"/>
      <c r="AM49" s="4"/>
    </row>
    <row r="50" spans="4:39" x14ac:dyDescent="0.25">
      <c r="D50" s="4"/>
      <c r="E50" s="5"/>
      <c r="H50" s="4"/>
      <c r="I50" s="4"/>
      <c r="N50" s="4"/>
      <c r="O50" s="4"/>
      <c r="P50" s="4"/>
      <c r="Q50" s="4"/>
      <c r="R50" s="4"/>
      <c r="S50" s="4"/>
      <c r="AK50" s="4"/>
      <c r="AL50" s="4"/>
      <c r="AM50" s="4"/>
    </row>
    <row r="51" spans="4:39" x14ac:dyDescent="0.25">
      <c r="D51" s="4"/>
      <c r="H51" s="4"/>
      <c r="I51" s="4"/>
    </row>
    <row r="52" spans="4:39" x14ac:dyDescent="0.25">
      <c r="D52" s="4"/>
      <c r="H52" s="4"/>
      <c r="I52" s="4"/>
    </row>
    <row r="53" spans="4:39" x14ac:dyDescent="0.25">
      <c r="D53" s="4"/>
      <c r="H53" s="4"/>
      <c r="I53" s="4"/>
    </row>
    <row r="54" spans="4:39" x14ac:dyDescent="0.25">
      <c r="D54" s="4"/>
      <c r="H54" s="4"/>
      <c r="I54" s="4"/>
    </row>
    <row r="55" spans="4:39" x14ac:dyDescent="0.25">
      <c r="D55" s="4"/>
      <c r="H55" s="4"/>
      <c r="I55" s="4"/>
    </row>
    <row r="56" spans="4:39" x14ac:dyDescent="0.25">
      <c r="D56" s="4"/>
      <c r="H56" s="4"/>
      <c r="I56" s="4"/>
    </row>
    <row r="57" spans="4:39" x14ac:dyDescent="0.25">
      <c r="D57" s="4"/>
      <c r="H57" s="4"/>
      <c r="I57" s="4"/>
    </row>
    <row r="58" spans="4:39" x14ac:dyDescent="0.25">
      <c r="D58" s="4"/>
      <c r="H58" s="4"/>
      <c r="I58" s="4"/>
    </row>
    <row r="59" spans="4:39" x14ac:dyDescent="0.25">
      <c r="D59" s="4"/>
      <c r="H59" s="4"/>
      <c r="I59" s="4"/>
    </row>
    <row r="60" spans="4:39" x14ac:dyDescent="0.25">
      <c r="D60" s="4"/>
      <c r="H60" s="4"/>
      <c r="I60" s="4"/>
    </row>
    <row r="61" spans="4:39" x14ac:dyDescent="0.25">
      <c r="D61" s="4"/>
      <c r="H61" s="4"/>
      <c r="I61" s="4"/>
    </row>
    <row r="62" spans="4:39" x14ac:dyDescent="0.25">
      <c r="D62" s="4"/>
      <c r="H62" s="4"/>
      <c r="I62" s="4"/>
    </row>
    <row r="63" spans="4:39" x14ac:dyDescent="0.25">
      <c r="D63" s="4"/>
      <c r="H63" s="4"/>
      <c r="I63" s="4"/>
    </row>
    <row r="64" spans="4:39" x14ac:dyDescent="0.25">
      <c r="D64" s="4"/>
      <c r="H64" s="4"/>
      <c r="I64" s="4"/>
    </row>
    <row r="65" spans="4:9" x14ac:dyDescent="0.25">
      <c r="D65" s="4"/>
      <c r="H65" s="4"/>
      <c r="I65" s="4"/>
    </row>
    <row r="66" spans="4:9" x14ac:dyDescent="0.25">
      <c r="D66" s="4"/>
      <c r="H66" s="4"/>
      <c r="I66" s="4"/>
    </row>
    <row r="67" spans="4:9" x14ac:dyDescent="0.25">
      <c r="D67" s="4"/>
      <c r="H67" s="4"/>
      <c r="I67" s="4"/>
    </row>
    <row r="68" spans="4:9" x14ac:dyDescent="0.25">
      <c r="D68" s="4"/>
      <c r="H68" s="4"/>
      <c r="I68" s="4"/>
    </row>
    <row r="69" spans="4:9" x14ac:dyDescent="0.25">
      <c r="D69" s="4"/>
      <c r="H69" s="4"/>
      <c r="I69" s="4"/>
    </row>
    <row r="70" spans="4:9" x14ac:dyDescent="0.25">
      <c r="D70" s="4"/>
      <c r="H70" s="4"/>
      <c r="I70" s="4"/>
    </row>
    <row r="71" spans="4:9" x14ac:dyDescent="0.25">
      <c r="D71" s="4"/>
      <c r="H71" s="4"/>
      <c r="I71" s="4"/>
    </row>
    <row r="72" spans="4:9" x14ac:dyDescent="0.25">
      <c r="D72" s="4"/>
      <c r="H72" s="4"/>
      <c r="I72" s="4"/>
    </row>
    <row r="73" spans="4:9" x14ac:dyDescent="0.25">
      <c r="D73" s="4"/>
      <c r="H73" s="4"/>
      <c r="I73" s="4"/>
    </row>
    <row r="74" spans="4:9" x14ac:dyDescent="0.25">
      <c r="D74" s="4"/>
      <c r="H74" s="4"/>
      <c r="I74" s="4"/>
    </row>
    <row r="75" spans="4:9" x14ac:dyDescent="0.25">
      <c r="D75" s="4"/>
      <c r="H75" s="4"/>
      <c r="I75" s="4"/>
    </row>
    <row r="76" spans="4:9" x14ac:dyDescent="0.25">
      <c r="D76" s="4"/>
      <c r="H76" s="4"/>
      <c r="I76" s="4"/>
    </row>
    <row r="77" spans="4:9" x14ac:dyDescent="0.25">
      <c r="D77" s="4"/>
      <c r="H77" s="4"/>
      <c r="I77" s="4"/>
    </row>
    <row r="78" spans="4:9" x14ac:dyDescent="0.25">
      <c r="D78" s="4"/>
      <c r="H78" s="4"/>
      <c r="I78" s="4"/>
    </row>
    <row r="79" spans="4:9" x14ac:dyDescent="0.25">
      <c r="D79" s="4"/>
      <c r="H79" s="4"/>
      <c r="I79" s="4"/>
    </row>
    <row r="80" spans="4:9" x14ac:dyDescent="0.25">
      <c r="D80" s="4"/>
      <c r="H80" s="4"/>
      <c r="I80" s="4"/>
    </row>
    <row r="81" spans="4:9" x14ac:dyDescent="0.25">
      <c r="D81" s="4"/>
      <c r="H81" s="4"/>
      <c r="I81" s="4"/>
    </row>
    <row r="82" spans="4:9" x14ac:dyDescent="0.25">
      <c r="D82" s="4"/>
      <c r="H82" s="4"/>
      <c r="I82" s="4"/>
    </row>
    <row r="83" spans="4:9" x14ac:dyDescent="0.25">
      <c r="D83" s="4"/>
      <c r="H83" s="4"/>
      <c r="I83" s="4"/>
    </row>
    <row r="84" spans="4:9" x14ac:dyDescent="0.25">
      <c r="D84" s="4"/>
      <c r="H84" s="4"/>
      <c r="I84" s="4"/>
    </row>
    <row r="85" spans="4:9" x14ac:dyDescent="0.25">
      <c r="D85" s="4"/>
      <c r="H85" s="4"/>
      <c r="I85" s="4"/>
    </row>
    <row r="86" spans="4:9" x14ac:dyDescent="0.25">
      <c r="D86" s="4"/>
      <c r="H86" s="4"/>
      <c r="I86" s="4"/>
    </row>
    <row r="87" spans="4:9" x14ac:dyDescent="0.25">
      <c r="D87" s="4"/>
      <c r="H87" s="4"/>
      <c r="I87" s="4"/>
    </row>
    <row r="88" spans="4:9" x14ac:dyDescent="0.25">
      <c r="D88" s="4"/>
      <c r="H88" s="4"/>
      <c r="I88" s="4"/>
    </row>
    <row r="89" spans="4:9" x14ac:dyDescent="0.25">
      <c r="D89" s="4"/>
      <c r="H89" s="4"/>
      <c r="I89" s="4"/>
    </row>
    <row r="90" spans="4:9" x14ac:dyDescent="0.25">
      <c r="D90" s="4"/>
      <c r="H90" s="4"/>
      <c r="I90" s="4"/>
    </row>
    <row r="91" spans="4:9" x14ac:dyDescent="0.25">
      <c r="D91" s="4"/>
      <c r="H91" s="4"/>
      <c r="I91" s="4"/>
    </row>
    <row r="92" spans="4:9" x14ac:dyDescent="0.25">
      <c r="D92" s="4"/>
      <c r="H92" s="4"/>
      <c r="I92" s="4"/>
    </row>
    <row r="93" spans="4:9" x14ac:dyDescent="0.25">
      <c r="D93" s="4"/>
      <c r="H93" s="4"/>
      <c r="I93" s="4"/>
    </row>
    <row r="94" spans="4:9" x14ac:dyDescent="0.25">
      <c r="D94" s="4"/>
      <c r="H94" s="4"/>
      <c r="I94" s="4"/>
    </row>
    <row r="95" spans="4:9" x14ac:dyDescent="0.25">
      <c r="D95" s="4"/>
      <c r="H95" s="4"/>
      <c r="I95" s="4"/>
    </row>
    <row r="96" spans="4:9" x14ac:dyDescent="0.25">
      <c r="D96" s="4"/>
      <c r="H96" s="4"/>
      <c r="I96" s="4"/>
    </row>
    <row r="97" spans="4:9" x14ac:dyDescent="0.25">
      <c r="D97" s="4"/>
      <c r="H97" s="4"/>
      <c r="I97" s="4"/>
    </row>
    <row r="98" spans="4:9" x14ac:dyDescent="0.25">
      <c r="D98" s="4"/>
      <c r="H98" s="4"/>
      <c r="I9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Lærere - UV tillæg</vt:lpstr>
      <vt:lpstr>BhKl - UV-tillæg</vt:lpstr>
    </vt:vector>
  </TitlesOfParts>
  <Manager>niels@lilleskolerne.dk</Manager>
  <Company>Lilleskolernes Sammenslutning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Undervisningstillæg - Ny</dc:title>
  <dc:creator>Niels Strunge</dc:creator>
  <dc:description>Eksempel - Skabelon</dc:description>
  <cp:lastModifiedBy>Niels Strunge</cp:lastModifiedBy>
  <dcterms:created xsi:type="dcterms:W3CDTF">2026-06-16T13:15:24Z</dcterms:created>
  <dcterms:modified xsi:type="dcterms:W3CDTF">2026-06-18T10:49:20Z</dcterms:modified>
</cp:coreProperties>
</file>